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aew-my.sharepoint.com/personal/alison_morgan_icaew_com/Documents/USB Stick/"/>
    </mc:Choice>
  </mc:AlternateContent>
  <xr:revisionPtr revIDLastSave="9" documentId="8_{FEC4606C-8F95-4D77-8364-F92B82F66974}" xr6:coauthVersionLast="47" xr6:coauthVersionMax="47" xr10:uidLastSave="{AD1D061D-C625-479D-A3ED-E75ED827A179}"/>
  <bookViews>
    <workbookView xWindow="-120" yWindow="-120" windowWidth="29040" windowHeight="17640" xr2:uid="{AEC3B020-325A-41CB-BD18-194103C3AF41}"/>
  </bookViews>
  <sheets>
    <sheet name="Proforma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C20" i="2"/>
  <c r="C17" i="2"/>
  <c r="B17" i="2"/>
  <c r="C16" i="2"/>
  <c r="C18" i="2" s="1"/>
  <c r="B16" i="2"/>
  <c r="C12" i="2"/>
  <c r="C7" i="2"/>
  <c r="C6" i="2"/>
  <c r="G27" i="1"/>
  <c r="G26" i="1"/>
  <c r="G25" i="1"/>
  <c r="C25" i="1"/>
  <c r="G24" i="1"/>
  <c r="C20" i="1"/>
  <c r="C18" i="1"/>
  <c r="C21" i="1" s="1"/>
  <c r="G31" i="1" s="1"/>
  <c r="G29" i="1" s="1"/>
  <c r="B18" i="1"/>
  <c r="C12" i="1"/>
  <c r="C13" i="1" s="1"/>
  <c r="C8" i="1"/>
  <c r="C24" i="1" s="1"/>
  <c r="B18" i="2" l="1"/>
  <c r="C8" i="2"/>
  <c r="C24" i="2" s="1"/>
  <c r="C21" i="2"/>
  <c r="G31" i="2" s="1"/>
  <c r="C31" i="2"/>
  <c r="G25" i="2"/>
  <c r="C25" i="2"/>
  <c r="C31" i="1"/>
  <c r="C29" i="1" s="1"/>
  <c r="C32" i="1" s="1"/>
  <c r="C13" i="2" l="1"/>
  <c r="C29" i="2"/>
  <c r="G29" i="2"/>
  <c r="C32" i="2" l="1"/>
</calcChain>
</file>

<file path=xl/sharedStrings.xml><?xml version="1.0" encoding="utf-8"?>
<sst xmlns="http://schemas.openxmlformats.org/spreadsheetml/2006/main" count="69" uniqueCount="32">
  <si>
    <t>Cells in grey contain formulas and should not be altered</t>
  </si>
  <si>
    <t>[COMPANY NAME] | Deficiency account</t>
  </si>
  <si>
    <t>Accounts as at [DATE]</t>
  </si>
  <si>
    <t>Total assets</t>
  </si>
  <si>
    <t>Total liabilities</t>
  </si>
  <si>
    <t>&lt;&lt; present as a negative number</t>
  </si>
  <si>
    <t>Net assets / shareholders' funds</t>
  </si>
  <si>
    <t>Profit / loss</t>
  </si>
  <si>
    <t>&lt;&lt;if a loss, present as a negative number</t>
  </si>
  <si>
    <t>Add: Share capital</t>
  </si>
  <si>
    <t>Subtotal</t>
  </si>
  <si>
    <t>Check</t>
  </si>
  <si>
    <t>Statement of Affairs as at [DATE]</t>
  </si>
  <si>
    <t>Book value</t>
  </si>
  <si>
    <t>ERV</t>
  </si>
  <si>
    <t>Total creditors</t>
  </si>
  <si>
    <t>Deficit to creditors</t>
  </si>
  <si>
    <t>Less: Share capital</t>
  </si>
  <si>
    <t>Deficit to shareholders</t>
  </si>
  <si>
    <t>Reconciling net assets to the creditor deficiency</t>
  </si>
  <si>
    <t>Reconciling P&amp;L to shareholder deficiency</t>
  </si>
  <si>
    <t>Net assets in the accounts</t>
  </si>
  <si>
    <t>Profit / loss in the accounts</t>
  </si>
  <si>
    <t>Less: asset write downs</t>
  </si>
  <si>
    <t>Add: profit on disposal</t>
  </si>
  <si>
    <t>Less: redundancy and PILN</t>
  </si>
  <si>
    <t>Loss in the period</t>
  </si>
  <si>
    <t>CHECK: Loss in period</t>
  </si>
  <si>
    <t>Example Limited | Deficiency account</t>
  </si>
  <si>
    <t>Accounts as at 31 December 2021</t>
  </si>
  <si>
    <t>Statement of Affairs as at 31 March 2022</t>
  </si>
  <si>
    <t>Add: profit / losses on asset disposals since last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</si>
</sst>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* \(#,##0\)_-;_-* &quot;-&quot;??_-;_-@_-"/>
  </numFmts>
  <fonts count="8">
    <font>
      <sz val="10"/>
      <color theme="1"/>
      <name val="Arial (body)"/>
      <family val="2"/>
    </font>
    <font>
      <sz val="10"/>
      <color theme="1"/>
      <name val="Arial (body)"/>
      <family val="2"/>
    </font>
    <font>
      <sz val="9"/>
      <color rgb="FF646464"/>
      <name val="Arial"/>
      <family val="2"/>
    </font>
    <font>
      <b/>
      <sz val="10"/>
      <color rgb="FF5E8AB4"/>
      <name val="Arial (Headings)"/>
    </font>
    <font>
      <b/>
      <sz val="9"/>
      <color rgb="FF5E8AB4"/>
      <name val="Arial"/>
      <family val="2"/>
    </font>
    <font>
      <b/>
      <sz val="9"/>
      <color rgb="FF646464"/>
      <name val="Arial"/>
      <family val="2"/>
    </font>
    <font>
      <i/>
      <sz val="9"/>
      <color rgb="FF646464"/>
      <name val="Arial"/>
      <family val="2"/>
    </font>
    <font>
      <b/>
      <sz val="12"/>
      <color rgb="FF6464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5E8AB4"/>
      </bottom>
      <diagonal/>
    </border>
    <border>
      <left/>
      <right/>
      <top style="thin">
        <color rgb="FF5E8AB4"/>
      </top>
      <bottom/>
      <diagonal/>
    </border>
    <border>
      <left/>
      <right/>
      <top style="thin">
        <color rgb="FF5E8AB4"/>
      </top>
      <bottom style="medium">
        <color rgb="FF5E8AB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64" fontId="2" fillId="0" borderId="0" xfId="1" applyNumberFormat="1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4" fontId="5" fillId="2" borderId="2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4" fontId="5" fillId="2" borderId="3" xfId="1" applyNumberFormat="1" applyFont="1" applyFill="1" applyBorder="1" applyAlignment="1">
      <alignment horizontal="right" vertical="center"/>
    </xf>
    <xf numFmtId="164" fontId="5" fillId="0" borderId="3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2" fillId="3" borderId="0" xfId="1" applyNumberFormat="1" applyFont="1" applyFill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/>
    </xf>
    <xf numFmtId="164" fontId="5" fillId="0" borderId="2" xfId="1" applyNumberFormat="1" applyFont="1" applyFill="1" applyBorder="1" applyAlignment="1">
      <alignment horizontal="right" vertical="center"/>
    </xf>
    <xf numFmtId="164" fontId="5" fillId="0" borderId="3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C03E9-403D-4A88-B892-C6EB35BABE25}">
  <sheetPr>
    <pageSetUpPr fitToPage="1"/>
  </sheetPr>
  <dimension ref="A1:I32"/>
  <sheetViews>
    <sheetView tabSelected="1" workbookViewId="0">
      <selection activeCell="E2" sqref="E2"/>
    </sheetView>
  </sheetViews>
  <sheetFormatPr defaultColWidth="10.28515625" defaultRowHeight="12.75"/>
  <cols>
    <col min="1" max="1" width="38" style="2" customWidth="1"/>
    <col min="2" max="2" width="11.5703125" style="2" customWidth="1"/>
    <col min="3" max="3" width="12.42578125" style="2" bestFit="1" customWidth="1"/>
    <col min="4" max="4" width="2.140625" style="2" customWidth="1"/>
    <col min="5" max="5" width="38" style="2" customWidth="1"/>
    <col min="6" max="6" width="11.5703125" style="2" customWidth="1"/>
    <col min="7" max="7" width="12.42578125" style="2" bestFit="1" customWidth="1"/>
    <col min="8" max="8" width="2.140625" style="2" customWidth="1"/>
    <col min="9" max="16384" width="10.28515625" style="2"/>
  </cols>
  <sheetData>
    <row r="1" spans="1:7" ht="15.75">
      <c r="A1" s="26" t="s">
        <v>0</v>
      </c>
      <c r="B1" s="27"/>
    </row>
    <row r="4" spans="1:7">
      <c r="A4" s="3" t="s">
        <v>1</v>
      </c>
      <c r="B4" s="4"/>
      <c r="C4" s="4"/>
      <c r="E4"/>
      <c r="F4"/>
      <c r="G4"/>
    </row>
    <row r="5" spans="1:7" ht="13.5" thickBot="1">
      <c r="A5" s="5" t="s">
        <v>2</v>
      </c>
      <c r="B5" s="6"/>
      <c r="C5" s="6"/>
      <c r="E5"/>
      <c r="F5"/>
      <c r="G5"/>
    </row>
    <row r="6" spans="1:7">
      <c r="A6" s="1" t="s">
        <v>3</v>
      </c>
      <c r="B6" s="23"/>
      <c r="C6" s="21"/>
      <c r="E6"/>
      <c r="F6"/>
      <c r="G6"/>
    </row>
    <row r="7" spans="1:7">
      <c r="A7" s="1" t="s">
        <v>4</v>
      </c>
      <c r="B7" s="23"/>
      <c r="C7" s="21"/>
      <c r="E7" s="1" t="s">
        <v>5</v>
      </c>
      <c r="F7"/>
      <c r="G7"/>
    </row>
    <row r="8" spans="1:7">
      <c r="A8" s="8" t="s">
        <v>6</v>
      </c>
      <c r="B8" s="24"/>
      <c r="C8" s="9">
        <f>C6+C7</f>
        <v>0</v>
      </c>
      <c r="E8"/>
      <c r="F8"/>
      <c r="G8"/>
    </row>
    <row r="9" spans="1:7">
      <c r="A9" s="1"/>
      <c r="B9" s="23"/>
      <c r="C9" s="7"/>
      <c r="E9"/>
      <c r="F9"/>
      <c r="G9"/>
    </row>
    <row r="10" spans="1:7">
      <c r="A10" s="1" t="s">
        <v>7</v>
      </c>
      <c r="B10" s="23"/>
      <c r="C10" s="21"/>
      <c r="E10" s="1" t="s">
        <v>8</v>
      </c>
      <c r="F10"/>
      <c r="G10"/>
    </row>
    <row r="11" spans="1:7">
      <c r="A11" s="1" t="s">
        <v>9</v>
      </c>
      <c r="B11" s="23"/>
      <c r="C11" s="21"/>
      <c r="E11"/>
      <c r="F11"/>
      <c r="G11"/>
    </row>
    <row r="12" spans="1:7" ht="13.5" thickBot="1">
      <c r="A12" s="10" t="s">
        <v>10</v>
      </c>
      <c r="B12" s="25"/>
      <c r="C12" s="11">
        <f>C10+C11</f>
        <v>0</v>
      </c>
      <c r="E12"/>
      <c r="F12"/>
      <c r="G12"/>
    </row>
    <row r="13" spans="1:7">
      <c r="A13" s="13" t="s">
        <v>11</v>
      </c>
      <c r="B13"/>
      <c r="C13" s="14" t="b">
        <f>C12=C8</f>
        <v>1</v>
      </c>
      <c r="E13"/>
      <c r="F13"/>
      <c r="G13"/>
    </row>
    <row r="14" spans="1:7">
      <c r="E14"/>
      <c r="F14"/>
      <c r="G14"/>
    </row>
    <row r="15" spans="1:7" ht="13.5" thickBot="1">
      <c r="A15" s="5" t="s">
        <v>12</v>
      </c>
      <c r="B15" s="6" t="s">
        <v>13</v>
      </c>
      <c r="C15" s="6" t="s">
        <v>14</v>
      </c>
      <c r="E15"/>
      <c r="F15"/>
      <c r="G15"/>
    </row>
    <row r="16" spans="1:7">
      <c r="A16" s="1" t="s">
        <v>3</v>
      </c>
      <c r="B16" s="21"/>
      <c r="C16" s="21"/>
      <c r="E16"/>
      <c r="F16"/>
      <c r="G16"/>
    </row>
    <row r="17" spans="1:9">
      <c r="A17" s="1" t="s">
        <v>15</v>
      </c>
      <c r="B17" s="21"/>
      <c r="C17" s="21"/>
      <c r="E17" s="1" t="s">
        <v>5</v>
      </c>
      <c r="F17"/>
      <c r="G17"/>
    </row>
    <row r="18" spans="1:9">
      <c r="A18" s="8" t="s">
        <v>16</v>
      </c>
      <c r="B18" s="9">
        <f>SUM(B16:B17)</f>
        <v>0</v>
      </c>
      <c r="C18" s="9">
        <f>SUM(C16:C17)</f>
        <v>0</v>
      </c>
      <c r="E18"/>
      <c r="F18"/>
      <c r="G18"/>
    </row>
    <row r="19" spans="1:9">
      <c r="A19" s="1"/>
      <c r="B19" s="7"/>
      <c r="C19" s="7"/>
      <c r="E19"/>
      <c r="F19"/>
      <c r="G19"/>
    </row>
    <row r="20" spans="1:9">
      <c r="A20" s="1" t="s">
        <v>17</v>
      </c>
      <c r="B20" s="7"/>
      <c r="C20" s="15">
        <f>-C11</f>
        <v>0</v>
      </c>
      <c r="E20"/>
      <c r="F20"/>
      <c r="G20"/>
    </row>
    <row r="21" spans="1:9" ht="13.5" thickBot="1">
      <c r="A21" s="10" t="s">
        <v>18</v>
      </c>
      <c r="B21" s="12"/>
      <c r="C21" s="11">
        <f>C18+C20</f>
        <v>0</v>
      </c>
      <c r="E21"/>
      <c r="F21"/>
      <c r="G21"/>
    </row>
    <row r="23" spans="1:9" ht="13.5" thickBot="1">
      <c r="A23" s="5" t="s">
        <v>19</v>
      </c>
      <c r="B23" s="6"/>
      <c r="C23" s="6"/>
      <c r="E23" s="5" t="s">
        <v>20</v>
      </c>
      <c r="F23" s="6"/>
      <c r="G23" s="6"/>
    </row>
    <row r="24" spans="1:9">
      <c r="A24" s="1" t="s">
        <v>21</v>
      </c>
      <c r="B24" s="16"/>
      <c r="C24" s="17">
        <f>C8</f>
        <v>0</v>
      </c>
      <c r="E24" s="1" t="s">
        <v>22</v>
      </c>
      <c r="F24" s="16"/>
      <c r="G24" s="17">
        <f>C10</f>
        <v>0</v>
      </c>
    </row>
    <row r="25" spans="1:9">
      <c r="A25" s="1" t="s">
        <v>23</v>
      </c>
      <c r="B25" s="16"/>
      <c r="C25" s="17">
        <f>C16-B16</f>
        <v>0</v>
      </c>
      <c r="E25" s="1" t="s">
        <v>23</v>
      </c>
      <c r="F25" s="16"/>
      <c r="G25" s="17">
        <f>C16-B16</f>
        <v>0</v>
      </c>
    </row>
    <row r="26" spans="1:9">
      <c r="A26" s="1" t="s">
        <v>31</v>
      </c>
      <c r="B26" s="16"/>
      <c r="C26" s="22"/>
      <c r="E26" s="1" t="s">
        <v>31</v>
      </c>
      <c r="F26" s="16"/>
      <c r="G26" s="17">
        <f>C26</f>
        <v>0</v>
      </c>
    </row>
    <row r="27" spans="1:9">
      <c r="A27" s="1" t="s">
        <v>25</v>
      </c>
      <c r="B27" s="16"/>
      <c r="C27" s="22"/>
      <c r="E27" s="1" t="s">
        <v>25</v>
      </c>
      <c r="F27" s="16"/>
      <c r="G27" s="17">
        <f>C27</f>
        <v>0</v>
      </c>
      <c r="I27" s="1" t="s">
        <v>5</v>
      </c>
    </row>
    <row r="28" spans="1:9">
      <c r="A28" s="1"/>
      <c r="B28" s="16"/>
      <c r="C28" s="18"/>
      <c r="E28" s="1"/>
      <c r="F28" s="16"/>
      <c r="G28" s="18"/>
    </row>
    <row r="29" spans="1:9">
      <c r="A29" s="1" t="s">
        <v>26</v>
      </c>
      <c r="B29" s="16"/>
      <c r="C29" s="17">
        <f>C31-C24-C25-C26-C27</f>
        <v>0</v>
      </c>
      <c r="E29" s="1" t="s">
        <v>26</v>
      </c>
      <c r="F29" s="16"/>
      <c r="G29" s="17">
        <f>G31-G24-G25-G26-G27</f>
        <v>0</v>
      </c>
    </row>
    <row r="30" spans="1:9">
      <c r="A30" s="1"/>
      <c r="B30" s="16"/>
      <c r="C30" s="18"/>
      <c r="E30" s="1"/>
      <c r="F30" s="16"/>
      <c r="G30" s="18"/>
    </row>
    <row r="31" spans="1:9" ht="13.5" thickBot="1">
      <c r="A31" s="10" t="s">
        <v>16</v>
      </c>
      <c r="B31" s="19"/>
      <c r="C31" s="20">
        <f>C18</f>
        <v>0</v>
      </c>
      <c r="E31" s="10" t="s">
        <v>18</v>
      </c>
      <c r="F31" s="19"/>
      <c r="G31" s="20">
        <f>C21</f>
        <v>0</v>
      </c>
    </row>
    <row r="32" spans="1:9">
      <c r="A32" s="13" t="s">
        <v>27</v>
      </c>
      <c r="B32" s="14"/>
      <c r="C32" s="14" t="b">
        <f>C29=G29</f>
        <v>1</v>
      </c>
    </row>
  </sheetData>
  <conditionalFormatting sqref="C32 C13">
    <cfRule type="cellIs" dxfId="3" priority="3" operator="equal">
      <formula>FALSE</formula>
    </cfRule>
    <cfRule type="cellIs" dxfId="2" priority="4" operator="equal">
      <formula>TRUE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DE315-FD3C-4874-A14A-A16FB5CF9931}">
  <sheetPr>
    <pageSetUpPr fitToPage="1"/>
  </sheetPr>
  <dimension ref="A4:G32"/>
  <sheetViews>
    <sheetView workbookViewId="0">
      <selection activeCell="G31" sqref="G31"/>
    </sheetView>
  </sheetViews>
  <sheetFormatPr defaultColWidth="10.28515625" defaultRowHeight="12.75"/>
  <cols>
    <col min="1" max="1" width="38" style="2" customWidth="1"/>
    <col min="2" max="2" width="11.5703125" style="2" customWidth="1"/>
    <col min="3" max="3" width="12.42578125" style="2" bestFit="1" customWidth="1"/>
    <col min="4" max="4" width="2.140625" style="2" customWidth="1"/>
    <col min="5" max="5" width="38" style="2" customWidth="1"/>
    <col min="6" max="6" width="11.5703125" style="2" customWidth="1"/>
    <col min="7" max="7" width="12.42578125" style="2" bestFit="1" customWidth="1"/>
    <col min="8" max="8" width="2.140625" style="2" customWidth="1"/>
    <col min="9" max="16384" width="10.28515625" style="2"/>
  </cols>
  <sheetData>
    <row r="4" spans="1:7">
      <c r="A4" s="3" t="s">
        <v>28</v>
      </c>
      <c r="B4" s="4"/>
      <c r="C4" s="4"/>
      <c r="E4"/>
      <c r="F4"/>
      <c r="G4"/>
    </row>
    <row r="5" spans="1:7" ht="13.5" thickBot="1">
      <c r="A5" s="5" t="s">
        <v>29</v>
      </c>
      <c r="B5" s="6"/>
      <c r="C5" s="6"/>
      <c r="E5"/>
      <c r="F5"/>
      <c r="G5"/>
    </row>
    <row r="6" spans="1:7">
      <c r="A6" s="1" t="s">
        <v>3</v>
      </c>
      <c r="B6" s="7"/>
      <c r="C6" s="7">
        <f>1551817+715484</f>
        <v>2267301</v>
      </c>
      <c r="E6"/>
      <c r="F6"/>
      <c r="G6"/>
    </row>
    <row r="7" spans="1:7">
      <c r="A7" s="1" t="s">
        <v>4</v>
      </c>
      <c r="B7" s="7"/>
      <c r="C7" s="7">
        <f>-1735330-882565</f>
        <v>-2617895</v>
      </c>
      <c r="E7"/>
      <c r="F7"/>
      <c r="G7"/>
    </row>
    <row r="8" spans="1:7">
      <c r="A8" s="8" t="s">
        <v>6</v>
      </c>
      <c r="B8" s="24"/>
      <c r="C8" s="9">
        <f>C6+C7</f>
        <v>-350594</v>
      </c>
      <c r="E8"/>
      <c r="F8"/>
      <c r="G8"/>
    </row>
    <row r="9" spans="1:7">
      <c r="A9" s="1"/>
      <c r="B9" s="23"/>
      <c r="C9" s="7"/>
      <c r="E9"/>
      <c r="F9"/>
      <c r="G9"/>
    </row>
    <row r="10" spans="1:7">
      <c r="A10" s="1" t="s">
        <v>7</v>
      </c>
      <c r="B10" s="23"/>
      <c r="C10" s="7">
        <v>-780694</v>
      </c>
      <c r="E10"/>
      <c r="F10"/>
      <c r="G10"/>
    </row>
    <row r="11" spans="1:7">
      <c r="A11" s="1" t="s">
        <v>9</v>
      </c>
      <c r="B11" s="23"/>
      <c r="C11" s="7">
        <v>430100</v>
      </c>
      <c r="E11"/>
      <c r="F11"/>
      <c r="G11"/>
    </row>
    <row r="12" spans="1:7" ht="13.5" thickBot="1">
      <c r="A12" s="10" t="s">
        <v>10</v>
      </c>
      <c r="B12" s="25"/>
      <c r="C12" s="11">
        <f>C10+C11</f>
        <v>-350594</v>
      </c>
      <c r="E12"/>
      <c r="F12"/>
      <c r="G12"/>
    </row>
    <row r="13" spans="1:7">
      <c r="A13" s="13" t="s">
        <v>11</v>
      </c>
      <c r="B13"/>
      <c r="C13" s="14" t="b">
        <f>C12=C8</f>
        <v>1</v>
      </c>
      <c r="E13"/>
      <c r="F13"/>
      <c r="G13"/>
    </row>
    <row r="14" spans="1:7">
      <c r="E14"/>
      <c r="F14"/>
      <c r="G14"/>
    </row>
    <row r="15" spans="1:7" ht="13.5" thickBot="1">
      <c r="A15" s="5" t="s">
        <v>30</v>
      </c>
      <c r="B15" s="6" t="s">
        <v>13</v>
      </c>
      <c r="C15" s="6" t="s">
        <v>14</v>
      </c>
      <c r="E15"/>
      <c r="F15"/>
      <c r="G15"/>
    </row>
    <row r="16" spans="1:7">
      <c r="A16" s="1" t="s">
        <v>3</v>
      </c>
      <c r="B16" s="7">
        <f>240000+730144+5078+14350+218286+73258+208485+183+19870+310673</f>
        <v>1820327</v>
      </c>
      <c r="C16" s="7">
        <f>170000+240000+45000+18000+42890.67+13251.38</f>
        <v>529142.04999999993</v>
      </c>
      <c r="E16"/>
      <c r="F16"/>
      <c r="G16"/>
    </row>
    <row r="17" spans="1:7">
      <c r="A17" s="1" t="s">
        <v>15</v>
      </c>
      <c r="B17" s="7">
        <f>-280000-56473-7100-547894-123733.59-400000-385844.06-684691.21-225400.2-255222.26-50093.91</f>
        <v>-3016452.2300000004</v>
      </c>
      <c r="C17" s="7">
        <f>-280000-56473-7100-547894-123733.59-400000-385844.06-684691.21-225400.2-255222.26-50093.91</f>
        <v>-3016452.2300000004</v>
      </c>
      <c r="E17"/>
      <c r="F17"/>
      <c r="G17"/>
    </row>
    <row r="18" spans="1:7">
      <c r="A18" s="8" t="s">
        <v>16</v>
      </c>
      <c r="B18" s="9">
        <f>SUM(B16:B17)</f>
        <v>-1196125.2300000004</v>
      </c>
      <c r="C18" s="9">
        <f>SUM(C16:C17)</f>
        <v>-2487310.1800000006</v>
      </c>
      <c r="E18"/>
      <c r="F18"/>
      <c r="G18"/>
    </row>
    <row r="19" spans="1:7">
      <c r="A19" s="1"/>
      <c r="B19" s="7"/>
      <c r="C19" s="7"/>
      <c r="E19"/>
      <c r="F19"/>
      <c r="G19"/>
    </row>
    <row r="20" spans="1:7">
      <c r="A20" s="1" t="s">
        <v>17</v>
      </c>
      <c r="B20" s="7"/>
      <c r="C20" s="15">
        <f>-C11</f>
        <v>-430100</v>
      </c>
      <c r="E20"/>
      <c r="F20"/>
      <c r="G20"/>
    </row>
    <row r="21" spans="1:7" ht="13.5" thickBot="1">
      <c r="A21" s="10" t="s">
        <v>18</v>
      </c>
      <c r="B21" s="12"/>
      <c r="C21" s="11">
        <f>C18+C20</f>
        <v>-2917410.1800000006</v>
      </c>
      <c r="E21"/>
      <c r="F21"/>
      <c r="G21"/>
    </row>
    <row r="23" spans="1:7" ht="13.5" thickBot="1">
      <c r="A23" s="5" t="s">
        <v>19</v>
      </c>
      <c r="B23" s="6"/>
      <c r="C23" s="6"/>
      <c r="E23" s="5" t="s">
        <v>20</v>
      </c>
      <c r="F23" s="6"/>
      <c r="G23" s="6"/>
    </row>
    <row r="24" spans="1:7">
      <c r="A24" s="1" t="s">
        <v>21</v>
      </c>
      <c r="B24" s="16"/>
      <c r="C24" s="17">
        <f>C8</f>
        <v>-350594</v>
      </c>
      <c r="E24" s="1" t="s">
        <v>22</v>
      </c>
      <c r="F24" s="16"/>
      <c r="G24" s="17">
        <f>C10</f>
        <v>-780694</v>
      </c>
    </row>
    <row r="25" spans="1:7">
      <c r="A25" s="1" t="s">
        <v>23</v>
      </c>
      <c r="B25" s="16"/>
      <c r="C25" s="17">
        <f>C16-B16</f>
        <v>-1291184.9500000002</v>
      </c>
      <c r="E25" s="1" t="s">
        <v>23</v>
      </c>
      <c r="F25" s="16"/>
      <c r="G25" s="17">
        <f>C16-B16</f>
        <v>-1291184.9500000002</v>
      </c>
    </row>
    <row r="26" spans="1:7">
      <c r="A26" s="1" t="s">
        <v>24</v>
      </c>
      <c r="B26" s="16"/>
      <c r="C26" s="18">
        <v>83600</v>
      </c>
      <c r="E26" s="1" t="s">
        <v>24</v>
      </c>
      <c r="F26" s="16"/>
      <c r="G26" s="18">
        <v>83600</v>
      </c>
    </row>
    <row r="27" spans="1:7">
      <c r="A27" s="1" t="s">
        <v>25</v>
      </c>
      <c r="B27" s="16"/>
      <c r="C27" s="18">
        <v>-684691</v>
      </c>
      <c r="E27" s="1" t="s">
        <v>25</v>
      </c>
      <c r="F27" s="16"/>
      <c r="G27" s="18">
        <v>-684691</v>
      </c>
    </row>
    <row r="28" spans="1:7">
      <c r="A28" s="1"/>
      <c r="B28" s="16"/>
      <c r="C28" s="18"/>
      <c r="E28" s="1"/>
      <c r="F28" s="16"/>
      <c r="G28" s="18"/>
    </row>
    <row r="29" spans="1:7">
      <c r="A29" s="1" t="s">
        <v>26</v>
      </c>
      <c r="B29" s="16"/>
      <c r="C29" s="17">
        <f>C31-C24-C25-C26-C27</f>
        <v>-244440.23000000045</v>
      </c>
      <c r="E29" s="1" t="s">
        <v>26</v>
      </c>
      <c r="F29" s="16"/>
      <c r="G29" s="17">
        <f>G31-G24-G25-G26-G27</f>
        <v>-244440.23000000045</v>
      </c>
    </row>
    <row r="30" spans="1:7">
      <c r="A30" s="1"/>
      <c r="B30" s="16"/>
      <c r="C30" s="18"/>
      <c r="E30" s="1"/>
      <c r="F30" s="16"/>
      <c r="G30" s="18"/>
    </row>
    <row r="31" spans="1:7" ht="13.5" thickBot="1">
      <c r="A31" s="10" t="s">
        <v>16</v>
      </c>
      <c r="B31" s="19"/>
      <c r="C31" s="20">
        <f>C18</f>
        <v>-2487310.1800000006</v>
      </c>
      <c r="E31" s="10" t="s">
        <v>18</v>
      </c>
      <c r="F31" s="19"/>
      <c r="G31" s="20">
        <f>C21</f>
        <v>-2917410.1800000006</v>
      </c>
    </row>
    <row r="32" spans="1:7">
      <c r="A32" s="13" t="s">
        <v>27</v>
      </c>
      <c r="B32" s="14"/>
      <c r="C32" s="14" t="b">
        <f>C29=G29</f>
        <v>1</v>
      </c>
    </row>
  </sheetData>
  <conditionalFormatting sqref="C32 C13">
    <cfRule type="cellIs" dxfId="1" priority="3" operator="equal">
      <formula>FALSE</formula>
    </cfRule>
    <cfRule type="cellIs" dxfId="0" priority="4" operator="equal">
      <formula>TRUE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Proforma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Godfrey, Alex</dc:creator>
  <cp:lastModifiedBy>Alison Morgan</cp:lastModifiedBy>
  <cp:lastPrinted>2022-10-26T14:31:31Z</cp:lastPrinted>
  <dcterms:created xsi:type="dcterms:W3CDTF">2022-04-22T17:02:26Z</dcterms:created>
  <dcterms:modified xsi:type="dcterms:W3CDTF">2022-10-26T14:31:33Z</dcterms:modified>
</cp:coreProperties>
</file>