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exceloffthegrid-my.sharepoint.com/personal/mark_exceloffthegrid_com/Documents/Documents/EOTG/Presentations/ICAEW - Power Pivot/"/>
    </mc:Choice>
  </mc:AlternateContent>
  <xr:revisionPtr revIDLastSave="130" documentId="109_{6B80EC51-AEEF-45C4-9F91-77B8811A8D36}" xr6:coauthVersionLast="47" xr6:coauthVersionMax="47" xr10:uidLastSave="{DB3CCF2D-EBF9-40A7-A8B6-84043842430A}"/>
  <bookViews>
    <workbookView xWindow="-98" yWindow="-98" windowWidth="28996" windowHeight="15945" activeTab="2" xr2:uid="{14CBBFEE-8216-45B3-8BDE-EB9AFED36B0E}"/>
  </bookViews>
  <sheets>
    <sheet name="Sheet1" sheetId="2" r:id="rId1"/>
    <sheet name="Mapping" sheetId="1" r:id="rId2"/>
    <sheet name="Sheet1 (2)" sheetId="3" r:id="rId3"/>
  </sheets>
  <definedNames>
    <definedName name="Slicer_Month">#N/A</definedName>
    <definedName name="Slicer_Month1">#N/A</definedName>
    <definedName name="Slicer_Year">#N/A</definedName>
    <definedName name="Slicer_Year1">#N/A</definedName>
  </definedNames>
  <calcPr calcId="191029"/>
  <pivotCaches>
    <pivotCache cacheId="212" r:id="rId4"/>
    <pivotCache cacheId="216" r:id="rId5"/>
  </pivotCaches>
  <extLst>
    <ext xmlns:x14="http://schemas.microsoft.com/office/spreadsheetml/2009/9/main" uri="{876F7934-8845-4945-9796-88D515C7AA90}">
      <x14:pivotCaches>
        <pivotCache cacheId="215" r:id="rId6"/>
        <pivotCache cacheId="220" r:id="rId7"/>
      </x14:pivotCaches>
    </ex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841E416B-1EF1-43b6-AB56-02D37102CBD5}">
      <x15:pivotCaches>
        <pivotCache cacheId="219" r:id="rId12"/>
      </x15:pivotCaches>
    </ext>
    <ext xmlns:x15="http://schemas.microsoft.com/office/spreadsheetml/2010/11/main" uri="{983426D0-5260-488c-9760-48F4B6AC55F4}">
      <x15:pivotTableReferences>
        <x15:pivotTableReference r:id="rId13"/>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ctual_b66eeb49-91a0-4a5a-8749-135fa97ff8e8" name="Actual" connection="Query - Actual"/>
          <x15:modelTable id="Calendar Table_e085e81f-1ef6-4246-9c28-8778b99dc74c" name="Calendar Table" connection="Query - Calendar Table"/>
          <x15:modelTable id="Mapping_aea5e454-2c1b-4207-bf2b-a0eb3613383d" name="Mapping" connection="Query - Mapping"/>
        </x15:modelTables>
        <x15:modelRelationships>
          <x15:modelRelationship fromTable="Actual" fromColumn="Date" toTable="Calendar Table" toColumn="Date"/>
          <x15:modelRelationship fromTable="Actual" fromColumn="Account Code" toTable="Mapping" toColumn="Account Cod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B7" i="3"/>
  <c r="A31" i="3"/>
  <c r="A21" i="3"/>
  <c r="A12" i="3"/>
  <c r="A30" i="3"/>
  <c r="A20" i="3"/>
  <c r="A11" i="3"/>
  <c r="A19" i="3"/>
  <c r="A10" i="3"/>
  <c r="C12" i="3"/>
  <c r="A17" i="3"/>
  <c r="A9" i="3"/>
  <c r="C21" i="3"/>
  <c r="B12" i="3"/>
  <c r="C9" i="3"/>
  <c r="A25" i="3"/>
  <c r="A16" i="3"/>
  <c r="A8" i="3"/>
  <c r="B21" i="3"/>
  <c r="C16" i="3"/>
  <c r="B9" i="3"/>
  <c r="A24" i="3"/>
  <c r="A15" i="3"/>
  <c r="B16" i="3"/>
  <c r="C11" i="3"/>
  <c r="A33" i="3"/>
  <c r="A23" i="3"/>
  <c r="C31" i="3"/>
  <c r="B23" i="3"/>
  <c r="C20" i="3"/>
  <c r="B11" i="3"/>
  <c r="A32" i="3"/>
  <c r="A22" i="3"/>
  <c r="D7" i="3"/>
  <c r="B20" i="3"/>
  <c r="B31" i="3"/>
  <c r="B10" i="3"/>
  <c r="C10" i="3"/>
  <c r="D10" i="3"/>
  <c r="B17" i="3"/>
  <c r="C17" i="3"/>
  <c r="D17" i="3"/>
  <c r="B25" i="3"/>
  <c r="C25" i="3"/>
  <c r="B24" i="3"/>
  <c r="C24" i="3"/>
  <c r="D24" i="3"/>
  <c r="B15" i="3"/>
  <c r="C15" i="3"/>
  <c r="B33" i="3"/>
  <c r="C33" i="3"/>
  <c r="D33" i="3"/>
  <c r="C23" i="3"/>
  <c r="D23" i="3"/>
  <c r="B32" i="3"/>
  <c r="C32" i="3"/>
  <c r="D32" i="3"/>
  <c r="B22" i="3"/>
  <c r="C22" i="3"/>
  <c r="D22" i="3"/>
  <c r="D15" i="3"/>
  <c r="D25" i="3"/>
  <c r="D20" i="3"/>
  <c r="D31" i="3"/>
  <c r="D11" i="3"/>
  <c r="D16" i="3"/>
  <c r="D9" i="3"/>
  <c r="D21" i="3"/>
  <c r="D1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DD8DD8C-34A7-4F29-8092-99045AAC30B7}" name="Query - Actual" description="Connection to the 'Actual' query in the workbook." type="100" refreshedVersion="8" minRefreshableVersion="5">
    <extLst>
      <ext xmlns:x15="http://schemas.microsoft.com/office/spreadsheetml/2010/11/main" uri="{DE250136-89BD-433C-8126-D09CA5730AF9}">
        <x15:connection id="694eaf3c-8420-4138-9abf-7e174a87574a"/>
      </ext>
    </extLst>
  </connection>
  <connection id="2" xr16:uid="{164FB028-213B-494E-BB32-01B512034173}" name="Query - Calendar Table" description="Connection to the 'Calendar Table' query in the workbook." type="100" refreshedVersion="8" minRefreshableVersion="5">
    <extLst>
      <ext xmlns:x15="http://schemas.microsoft.com/office/spreadsheetml/2010/11/main" uri="{DE250136-89BD-433C-8126-D09CA5730AF9}">
        <x15:connection id="359b3473-6594-41f8-be2a-ee0153306e7f"/>
      </ext>
    </extLst>
  </connection>
  <connection id="3" xr16:uid="{272D86D1-E5B6-43B2-9590-28C05497CDFF}" name="Query - Mapping" description="Connection to the 'Mapping' query in the workbook." type="100" refreshedVersion="8" minRefreshableVersion="5">
    <extLst>
      <ext xmlns:x15="http://schemas.microsoft.com/office/spreadsheetml/2010/11/main" uri="{DE250136-89BD-433C-8126-D09CA5730AF9}">
        <x15:connection id="0c3ffcba-838b-4427-bd56-34d570d3a650"/>
      </ext>
    </extLst>
  </connection>
  <connection id="4" xr16:uid="{E2B25176-82F1-4383-9DE0-6D694CBD68CB}"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5" xr16:uid="{7CFE4383-BA90-4468-B2F7-5BD181339B8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6" xr16:uid="{C631B8D9-AFE1-4F4B-BF41-D7EA84FC3FDF}"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7" xr16:uid="{8D42A977-4918-4C3C-B622-F65B5A52F856}"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8" xr16:uid="{2F0CCB42-A9D9-4BF1-90FD-ADF488F2C56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5">
    <s v="ThisWorkbookDataModel"/>
    <s v="{[Calendar Table].[Year].&amp;[2023]}"/>
    <s v="[Mapping].[Level 1].&amp;[Shareholders Funds]"/>
    <s v="[Mapping].[Level 2].&amp;[Retained Earnings]"/>
    <s v="[Mapping].[Level 1].&amp;[Net Assets]"/>
    <s v="[Mapping].[Level 2].&amp;[Net Current Assets]"/>
    <s v="[Mapping].[Level 3].&amp;[Current Liabilities]"/>
    <s v="[Mapping].[Level 4].&amp;[PAYE/NIC]"/>
    <s v="[Mapping].[Level 2].&amp;[Fixed Assets]"/>
    <s v="[Measures].[Closing Balance Last Year]"/>
    <s v="[Mapping].[Level 4].&amp;[Accruals]"/>
    <s v="[Mapping].[Level 3].&amp;[Fixed Assets]"/>
    <s v="[Measures].[Closing Balance Actual]"/>
    <s v="[Mapping].[Level 4].&amp;[Tangible Assets]"/>
    <s v="[Mapping].[Level 3].&amp;[Current Assets]"/>
    <s v="[Mapping].[Level 4].&amp;[Intangible Assets]"/>
    <s v="[Mapping].[Level 4].&amp;[Trade Debtors]"/>
    <s v="[Mapping].[Level 4].&amp;[VAT]"/>
    <s v="[Mapping].[Level 4].&amp;[Cash at Bank]"/>
    <s v="[Mapping].[Level 4].&amp;[Trade Creditors]"/>
    <s v="[Mapping].[Level 2].&amp;[Shareholders Funds]"/>
    <s v="[Mapping].[Level 4].&amp;[Provisions]"/>
    <s v="[Measures].[Actual vs Last Year]"/>
    <s v="#,0"/>
    <s v="{[Calendar Table].[Month].&amp;[7]}"/>
  </metadataStrings>
  <mdxMetadata count="67">
    <mdx n="0" f="m">
      <t c="2">
        <n x="2"/>
        <n x="3"/>
      </t>
    </mdx>
    <mdx n="0" f="m">
      <t c="4">
        <n x="4"/>
        <n x="5"/>
        <n x="6"/>
        <n x="7"/>
      </t>
    </mdx>
    <mdx n="0" f="m">
      <t c="2">
        <n x="4"/>
        <n x="8"/>
      </t>
    </mdx>
    <mdx n="0" f="m">
      <t c="1">
        <n x="9"/>
      </t>
    </mdx>
    <mdx n="0" f="m">
      <t c="1">
        <n x="2"/>
      </t>
    </mdx>
    <mdx n="0" f="m">
      <t c="4">
        <n x="4"/>
        <n x="5"/>
        <n x="6"/>
        <n x="10"/>
      </t>
    </mdx>
    <mdx n="0" f="m">
      <t c="3">
        <n x="4"/>
        <n x="8"/>
        <n x="11"/>
      </t>
    </mdx>
    <mdx n="0" f="m">
      <t c="1">
        <n x="12"/>
      </t>
    </mdx>
    <mdx n="0" f="m">
      <t c="3">
        <n x="4"/>
        <n x="5"/>
        <n x="6"/>
      </t>
    </mdx>
    <mdx n="0" f="m">
      <t c="4">
        <n x="4"/>
        <n x="8"/>
        <n x="11"/>
        <n x="13"/>
      </t>
    </mdx>
    <mdx n="0" f="m">
      <t c="3">
        <n x="4"/>
        <n x="5"/>
        <n x="14"/>
      </t>
    </mdx>
    <mdx n="0" f="m">
      <t c="4">
        <n x="4"/>
        <n x="8"/>
        <n x="11"/>
        <n x="15"/>
      </t>
    </mdx>
    <mdx n="0" f="m">
      <t c="4">
        <n x="4"/>
        <n x="5"/>
        <n x="14"/>
        <n x="16"/>
      </t>
    </mdx>
    <mdx n="0" f="m">
      <t c="4">
        <n x="4"/>
        <n x="5"/>
        <n x="6"/>
        <n x="17"/>
      </t>
    </mdx>
    <mdx n="0" f="m">
      <t c="4">
        <n x="4"/>
        <n x="5"/>
        <n x="14"/>
        <n x="18"/>
      </t>
    </mdx>
    <mdx n="0" f="m">
      <t c="4">
        <n x="4"/>
        <n x="5"/>
        <n x="6"/>
        <n x="19"/>
      </t>
    </mdx>
    <mdx n="0" f="m">
      <t c="2">
        <n x="2"/>
        <n x="20"/>
      </t>
    </mdx>
    <mdx n="0" f="m">
      <t c="4">
        <n x="4"/>
        <n x="5"/>
        <n x="6"/>
        <n x="21"/>
      </t>
    </mdx>
    <mdx n="0" f="m">
      <t c="1">
        <n x="22"/>
      </t>
    </mdx>
    <mdx n="0" f="v">
      <t c="5" si="23">
        <n x="4"/>
        <n x="8"/>
        <n x="9"/>
        <n x="24" s="1"/>
        <n x="1" s="1"/>
      </t>
    </mdx>
    <mdx n="0" f="v">
      <t c="7" si="23">
        <n x="4"/>
        <n x="5"/>
        <n x="6"/>
        <n x="7"/>
        <n x="9"/>
        <n x="24" s="1"/>
        <n x="1" s="1"/>
      </t>
    </mdx>
    <mdx n="0" f="v">
      <t c="5" si="23">
        <n x="4"/>
        <n x="8"/>
        <n x="12"/>
        <n x="24" s="1"/>
        <n x="1" s="1"/>
      </t>
    </mdx>
    <mdx n="0" f="v">
      <t c="7" si="23">
        <n x="4"/>
        <n x="8"/>
        <n x="11"/>
        <n x="15"/>
        <n x="9"/>
        <n x="24" s="1"/>
        <n x="1" s="1"/>
      </t>
    </mdx>
    <mdx n="0" f="v">
      <t c="7" si="23">
        <n x="4"/>
        <n x="5"/>
        <n x="6"/>
        <n x="7"/>
        <n x="12"/>
        <n x="24" s="1"/>
        <n x="1" s="1"/>
      </t>
    </mdx>
    <mdx n="0" f="v">
      <t c="7" si="23">
        <n x="4"/>
        <n x="5"/>
        <n x="14"/>
        <n x="16"/>
        <n x="9"/>
        <n x="24" s="1"/>
        <n x="1" s="1"/>
      </t>
    </mdx>
    <mdx n="0" f="v">
      <t c="7" si="23">
        <n x="4"/>
        <n x="8"/>
        <n x="11"/>
        <n x="15"/>
        <n x="12"/>
        <n x="24" s="1"/>
        <n x="1" s="1"/>
      </t>
    </mdx>
    <mdx n="0" f="v">
      <t c="7" si="23">
        <n x="4"/>
        <n x="5"/>
        <n x="14"/>
        <n x="16"/>
        <n x="12"/>
        <n x="24" s="1"/>
        <n x="1" s="1"/>
      </t>
    </mdx>
    <mdx n="0" f="v">
      <t c="6" si="23">
        <n x="4"/>
        <n x="8"/>
        <n x="11"/>
        <n x="9"/>
        <n x="24" s="1"/>
        <n x="1" s="1"/>
      </t>
    </mdx>
    <mdx n="0" f="v">
      <t c="5" si="23">
        <n x="2"/>
        <n x="3"/>
        <n x="9"/>
        <n x="24" s="1"/>
        <n x="1" s="1"/>
      </t>
    </mdx>
    <mdx n="0" f="v">
      <t c="7" si="23">
        <n x="4"/>
        <n x="5"/>
        <n x="6"/>
        <n x="19"/>
        <n x="12"/>
        <n x="24" s="1"/>
        <n x="1" s="1"/>
      </t>
    </mdx>
    <mdx n="0" f="v">
      <t c="7" si="23">
        <n x="4"/>
        <n x="5"/>
        <n x="6"/>
        <n x="10"/>
        <n x="9"/>
        <n x="24" s="1"/>
        <n x="1" s="1"/>
      </t>
    </mdx>
    <mdx n="0" f="v">
      <t c="6" si="23">
        <n x="4"/>
        <n x="8"/>
        <n x="11"/>
        <n x="12"/>
        <n x="24" s="1"/>
        <n x="1" s="1"/>
      </t>
    </mdx>
    <mdx n="0" f="v">
      <t c="7" si="23">
        <n x="4"/>
        <n x="5"/>
        <n x="6"/>
        <n x="10"/>
        <n x="12"/>
        <n x="24" s="1"/>
        <n x="1" s="1"/>
      </t>
    </mdx>
    <mdx n="0" f="v">
      <t c="5" si="23">
        <n x="2"/>
        <n x="3"/>
        <n x="12"/>
        <n x="24" s="1"/>
        <n x="1" s="1"/>
      </t>
    </mdx>
    <mdx n="0" f="v">
      <t c="7" si="23">
        <n x="4"/>
        <n x="8"/>
        <n x="11"/>
        <n x="13"/>
        <n x="12"/>
        <n x="24" s="1"/>
        <n x="1" s="1"/>
      </t>
    </mdx>
    <mdx n="0" f="v">
      <t c="7" si="23">
        <n x="4"/>
        <n x="8"/>
        <n x="11"/>
        <n x="13"/>
        <n x="9"/>
        <n x="24" s="1"/>
        <n x="1" s="1"/>
      </t>
    </mdx>
    <mdx n="0" f="v">
      <t c="7" si="23">
        <n x="4"/>
        <n x="8"/>
        <n x="11"/>
        <n x="13"/>
        <n x="22"/>
        <n x="24" s="1"/>
        <n x="1" s="1"/>
      </t>
    </mdx>
    <mdx n="0" f="v">
      <t c="6" si="23">
        <n x="4"/>
        <n x="5"/>
        <n x="14"/>
        <n x="12"/>
        <n x="24" s="1"/>
        <n x="1" s="1"/>
      </t>
    </mdx>
    <mdx n="0" f="v">
      <t c="6" si="23">
        <n x="4"/>
        <n x="5"/>
        <n x="14"/>
        <n x="9"/>
        <n x="24" s="1"/>
        <n x="1" s="1"/>
      </t>
    </mdx>
    <mdx n="0" f="v">
      <t c="6" si="23">
        <n x="4"/>
        <n x="5"/>
        <n x="14"/>
        <n x="22"/>
        <n x="24" s="1"/>
        <n x="1" s="1"/>
      </t>
    </mdx>
    <mdx n="0" f="v">
      <t c="6" si="23">
        <n x="4"/>
        <n x="5"/>
        <n x="6"/>
        <n x="12"/>
        <n x="24" s="1"/>
        <n x="1" s="1"/>
      </t>
    </mdx>
    <mdx n="0" f="v">
      <t c="6" si="23">
        <n x="4"/>
        <n x="5"/>
        <n x="6"/>
        <n x="9"/>
        <n x="24" s="1"/>
        <n x="1" s="1"/>
      </t>
    </mdx>
    <mdx n="0" f="v">
      <t c="7" si="23">
        <n x="4"/>
        <n x="5"/>
        <n x="6"/>
        <n x="17"/>
        <n x="12"/>
        <n x="24" s="1"/>
        <n x="1" s="1"/>
      </t>
    </mdx>
    <mdx n="0" f="v">
      <t c="7" si="23">
        <n x="4"/>
        <n x="5"/>
        <n x="6"/>
        <n x="17"/>
        <n x="9"/>
        <n x="24" s="1"/>
        <n x="1" s="1"/>
      </t>
    </mdx>
    <mdx n="0" f="v">
      <t c="7" si="23">
        <n x="4"/>
        <n x="5"/>
        <n x="6"/>
        <n x="17"/>
        <n x="22"/>
        <n x="24" s="1"/>
        <n x="1" s="1"/>
      </t>
    </mdx>
    <mdx n="0" f="v">
      <t c="7" si="23">
        <n x="4"/>
        <n x="5"/>
        <n x="14"/>
        <n x="18"/>
        <n x="12"/>
        <n x="24" s="1"/>
        <n x="1" s="1"/>
      </t>
    </mdx>
    <mdx n="0" f="v">
      <t c="7" si="23">
        <n x="4"/>
        <n x="5"/>
        <n x="14"/>
        <n x="18"/>
        <n x="9"/>
        <n x="24" s="1"/>
        <n x="1" s="1"/>
      </t>
    </mdx>
    <mdx n="0" f="v">
      <t c="4" si="23">
        <n x="2"/>
        <n x="12"/>
        <n x="24" s="1"/>
        <n x="1" s="1"/>
      </t>
    </mdx>
    <mdx n="0" f="v">
      <t c="4" si="23">
        <n x="2"/>
        <n x="9"/>
        <n x="24" s="1"/>
        <n x="1" s="1"/>
      </t>
    </mdx>
    <mdx n="0" f="v">
      <t c="4" si="23">
        <n x="2"/>
        <n x="22"/>
        <n x="24" s="1"/>
        <n x="1" s="1"/>
      </t>
    </mdx>
    <mdx n="0" f="v">
      <t c="7" si="23">
        <n x="4"/>
        <n x="5"/>
        <n x="6"/>
        <n x="19"/>
        <n x="9"/>
        <n x="24" s="1"/>
        <n x="1" s="1"/>
      </t>
    </mdx>
    <mdx n="0" f="v">
      <t c="7" si="23">
        <n x="4"/>
        <n x="5"/>
        <n x="6"/>
        <n x="19"/>
        <n x="22"/>
        <n x="24" s="1"/>
        <n x="1" s="1"/>
      </t>
    </mdx>
    <mdx n="0" f="v">
      <t c="5" si="23">
        <n x="2"/>
        <n x="20"/>
        <n x="12"/>
        <n x="24" s="1"/>
        <n x="1" s="1"/>
      </t>
    </mdx>
    <mdx n="0" f="v">
      <t c="5" si="23">
        <n x="2"/>
        <n x="20"/>
        <n x="9"/>
        <n x="24" s="1"/>
        <n x="1" s="1"/>
      </t>
    </mdx>
    <mdx n="0" f="v">
      <t c="5" si="23">
        <n x="2"/>
        <n x="20"/>
        <n x="22"/>
        <n x="24" s="1"/>
        <n x="1" s="1"/>
      </t>
    </mdx>
    <mdx n="0" f="v">
      <t c="7" si="23">
        <n x="4"/>
        <n x="5"/>
        <n x="6"/>
        <n x="21"/>
        <n x="12"/>
        <n x="24" s="1"/>
        <n x="1" s="1"/>
      </t>
    </mdx>
    <mdx n="0" f="v">
      <t c="7" si="23">
        <n x="4"/>
        <n x="5"/>
        <n x="6"/>
        <n x="21"/>
        <n x="9"/>
        <n x="24" s="1"/>
        <n x="1" s="1"/>
      </t>
    </mdx>
    <mdx n="0" f="v">
      <t c="7" si="23">
        <n x="4"/>
        <n x="5"/>
        <n x="6"/>
        <n x="21"/>
        <n x="22"/>
        <n x="24" s="1"/>
        <n x="1" s="1"/>
      </t>
    </mdx>
    <mdx n="0" f="v">
      <t c="7" si="23">
        <n x="4"/>
        <n x="5"/>
        <n x="14"/>
        <n x="18"/>
        <n x="22"/>
        <n x="24" s="1"/>
        <n x="1" s="1"/>
      </t>
    </mdx>
    <mdx n="0" f="v">
      <t c="6" si="23">
        <n x="4"/>
        <n x="5"/>
        <n x="6"/>
        <n x="22"/>
        <n x="24" s="1"/>
        <n x="1" s="1"/>
      </t>
    </mdx>
    <mdx n="0" f="v">
      <t c="7" si="23">
        <n x="4"/>
        <n x="5"/>
        <n x="6"/>
        <n x="10"/>
        <n x="22"/>
        <n x="24" s="1"/>
        <n x="1" s="1"/>
      </t>
    </mdx>
    <mdx n="0" f="v">
      <t c="5" si="23">
        <n x="2"/>
        <n x="3"/>
        <n x="22"/>
        <n x="24" s="1"/>
        <n x="1" s="1"/>
      </t>
    </mdx>
    <mdx n="0" f="v">
      <t c="6" si="23">
        <n x="4"/>
        <n x="8"/>
        <n x="11"/>
        <n x="22"/>
        <n x="24" s="1"/>
        <n x="1" s="1"/>
      </t>
    </mdx>
    <mdx n="0" f="v">
      <t c="7" si="23">
        <n x="4"/>
        <n x="5"/>
        <n x="14"/>
        <n x="16"/>
        <n x="22"/>
        <n x="24" s="1"/>
        <n x="1" s="1"/>
      </t>
    </mdx>
    <mdx n="0" f="v">
      <t c="7" si="23">
        <n x="4"/>
        <n x="8"/>
        <n x="11"/>
        <n x="15"/>
        <n x="22"/>
        <n x="24" s="1"/>
        <n x="1" s="1"/>
      </t>
    </mdx>
    <mdx n="0" f="v">
      <t c="7" si="23">
        <n x="4"/>
        <n x="5"/>
        <n x="6"/>
        <n x="7"/>
        <n x="22"/>
        <n x="24" s="1"/>
        <n x="1" s="1"/>
      </t>
    </mdx>
    <mdx n="0" f="v">
      <t c="5" si="23">
        <n x="4"/>
        <n x="8"/>
        <n x="22"/>
        <n x="24" s="1"/>
        <n x="1" s="1"/>
      </t>
    </mdx>
  </mdxMetadata>
  <valueMetadata count="6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valueMetadata>
</metadata>
</file>

<file path=xl/sharedStrings.xml><?xml version="1.0" encoding="utf-8"?>
<sst xmlns="http://schemas.openxmlformats.org/spreadsheetml/2006/main" count="233" uniqueCount="37">
  <si>
    <t>Account Code</t>
  </si>
  <si>
    <t>Accruals</t>
  </si>
  <si>
    <t>VAT</t>
  </si>
  <si>
    <t>960</t>
  </si>
  <si>
    <t>Retained Earnings</t>
  </si>
  <si>
    <t>Dividends</t>
  </si>
  <si>
    <t>Balance Sheet</t>
  </si>
  <si>
    <t>Net Assets</t>
  </si>
  <si>
    <t>Net Current Assets</t>
  </si>
  <si>
    <t>Current Assets</t>
  </si>
  <si>
    <t>Trade Debtors</t>
  </si>
  <si>
    <t>Cash at Bank</t>
  </si>
  <si>
    <t>Fixed Assets</t>
  </si>
  <si>
    <t>Tangible Assets</t>
  </si>
  <si>
    <t>Intangible Assets</t>
  </si>
  <si>
    <t>Current Liabilities</t>
  </si>
  <si>
    <t>Trade Creditors</t>
  </si>
  <si>
    <t>PAYE/NIC</t>
  </si>
  <si>
    <t>Provisions</t>
  </si>
  <si>
    <t>Shareholders Funds</t>
  </si>
  <si>
    <t>Share Capital</t>
  </si>
  <si>
    <t>Balance Check</t>
  </si>
  <si>
    <t>Level 1</t>
  </si>
  <si>
    <t>Level 2</t>
  </si>
  <si>
    <t>Level 3</t>
  </si>
  <si>
    <t>Level 4</t>
  </si>
  <si>
    <t>Signage</t>
  </si>
  <si>
    <t>Row Labels</t>
  </si>
  <si>
    <t>Fixed Assets Total</t>
  </si>
  <si>
    <t>Current Assets Total</t>
  </si>
  <si>
    <t>Current Liabilities Total</t>
  </si>
  <si>
    <t>Net Current Assets Total</t>
  </si>
  <si>
    <t>Net Assets Total</t>
  </si>
  <si>
    <t>Shareholders Funds Total</t>
  </si>
  <si>
    <t>Closing Balance Actual</t>
  </si>
  <si>
    <t>Closing Balance Last Year</t>
  </si>
  <si>
    <t>Actual vs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</si>
</sst>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left"/>
    </xf>
    <xf numFmtId="49" fontId="0" fillId="0" borderId="0" xfId="0" applyNumberFormat="1" applyAlignment="1">
      <alignment horizontal="left"/>
    </xf>
    <xf numFmtId="0" fontId="0" fillId="0" borderId="0" xfId="0" pivotButton="1"/>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3" fontId="0" fillId="0" borderId="0" xfId="0" applyNumberFormat="1"/>
    <xf numFmtId="0" fontId="1" fillId="0" borderId="1" xfId="0" applyFont="1" applyBorder="1"/>
    <xf numFmtId="0" fontId="1" fillId="0" borderId="2" xfId="0" applyFont="1" applyBorder="1" applyAlignment="1">
      <alignment horizontal="left"/>
    </xf>
    <xf numFmtId="0" fontId="1" fillId="0" borderId="2" xfId="0" applyFont="1" applyBorder="1"/>
  </cellXfs>
  <cellStyles count="1">
    <cellStyle name="Normal" xfId="0" builtinId="0"/>
  </cellStyles>
  <dxfs count="5">
    <dxf>
      <numFmt numFmtId="0" formatCode="General"/>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30" formatCode="@"/>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ThisWorkbookDataModel">
      <tp t="e">
        <v>#N/A</v>
        <stp>1</stp>
        <tr r="D12" s="3"/>
        <tr r="D12" s="3"/>
        <tr r="D12" s="3"/>
        <tr r="D21" s="3"/>
        <tr r="D21" s="3"/>
        <tr r="D21" s="3"/>
        <tr r="D9" s="3"/>
        <tr r="D9" s="3"/>
        <tr r="D9" s="3"/>
        <tr r="D16" s="3"/>
        <tr r="D16" s="3"/>
        <tr r="D16" s="3"/>
        <tr r="D11" s="3"/>
        <tr r="D11" s="3"/>
        <tr r="D11" s="3"/>
        <tr r="D31" s="3"/>
        <tr r="D31" s="3"/>
        <tr r="D31" s="3"/>
        <tr r="D20" s="3"/>
        <tr r="D20" s="3"/>
        <tr r="D20" s="3"/>
        <tr r="D25" s="3"/>
        <tr r="D25" s="3"/>
        <tr r="D25" s="3"/>
        <tr r="D15" s="3"/>
        <tr r="D15" s="3"/>
        <tr r="D15" s="3"/>
        <tr r="D22" s="3"/>
        <tr r="D22" s="3"/>
        <tr r="D22" s="3"/>
        <tr r="C22" s="3"/>
        <tr r="C22" s="3"/>
        <tr r="C22" s="3"/>
        <tr r="B22" s="3"/>
        <tr r="B22" s="3"/>
        <tr r="B22" s="3"/>
        <tr r="D32" s="3"/>
        <tr r="D32" s="3"/>
        <tr r="D32" s="3"/>
        <tr r="C32" s="3"/>
        <tr r="C32" s="3"/>
        <tr r="C32" s="3"/>
        <tr r="B32" s="3"/>
        <tr r="B32" s="3"/>
        <tr r="B32" s="3"/>
        <tr r="D23" s="3"/>
        <tr r="D23" s="3"/>
        <tr r="D23" s="3"/>
        <tr r="C23" s="3"/>
        <tr r="C23" s="3"/>
        <tr r="C23" s="3"/>
        <tr r="D33" s="3"/>
        <tr r="D33" s="3"/>
        <tr r="D33" s="3"/>
        <tr r="C33" s="3"/>
        <tr r="C33" s="3"/>
        <tr r="C33" s="3"/>
        <tr r="B33" s="3"/>
        <tr r="B33" s="3"/>
        <tr r="B33" s="3"/>
        <tr r="C15" s="3"/>
        <tr r="C15" s="3"/>
        <tr r="C15" s="3"/>
        <tr r="B15" s="3"/>
        <tr r="B15" s="3"/>
        <tr r="B15" s="3"/>
        <tr r="D24" s="3"/>
        <tr r="D24" s="3"/>
        <tr r="D24" s="3"/>
        <tr r="C24" s="3"/>
        <tr r="C24" s="3"/>
        <tr r="C24" s="3"/>
        <tr r="B24" s="3"/>
        <tr r="B24" s="3"/>
        <tr r="B24" s="3"/>
        <tr r="C25" s="3"/>
        <tr r="C25" s="3"/>
        <tr r="C25" s="3"/>
        <tr r="B25" s="3"/>
        <tr r="B25" s="3"/>
        <tr r="B25" s="3"/>
        <tr r="D17" s="3"/>
        <tr r="D17" s="3"/>
        <tr r="D17" s="3"/>
        <tr r="C17" s="3"/>
        <tr r="C17" s="3"/>
        <tr r="C17" s="3"/>
        <tr r="B17" s="3"/>
        <tr r="B17" s="3"/>
        <tr r="B17" s="3"/>
        <tr r="D10" s="3"/>
        <tr r="D10" s="3"/>
        <tr r="D10" s="3"/>
        <tr r="C10" s="3"/>
        <tr r="C10" s="3"/>
        <tr r="C10" s="3"/>
        <tr r="B10" s="3"/>
        <tr r="B10" s="3"/>
        <tr r="B10" s="3"/>
        <tr r="B31" s="3"/>
        <tr r="B31" s="3"/>
        <tr r="B31" s="3"/>
        <tr r="B20" s="3"/>
        <tr r="B20" s="3"/>
        <tr r="B20" s="3"/>
        <tr r="B11" s="3"/>
        <tr r="B11" s="3"/>
        <tr r="B11" s="3"/>
        <tr r="C20" s="3"/>
        <tr r="C20" s="3"/>
        <tr r="C20" s="3"/>
        <tr r="B23" s="3"/>
        <tr r="B23" s="3"/>
        <tr r="B23" s="3"/>
        <tr r="C31" s="3"/>
        <tr r="C31" s="3"/>
        <tr r="C31" s="3"/>
        <tr r="C11" s="3"/>
        <tr r="C11" s="3"/>
        <tr r="C11" s="3"/>
        <tr r="B16" s="3"/>
        <tr r="B16" s="3"/>
        <tr r="B16" s="3"/>
        <tr r="B9" s="3"/>
        <tr r="B9" s="3"/>
        <tr r="B9" s="3"/>
        <tr r="C16" s="3"/>
        <tr r="C16" s="3"/>
        <tr r="C16" s="3"/>
        <tr r="B21" s="3"/>
        <tr r="B21" s="3"/>
        <tr r="B21" s="3"/>
        <tr r="C9" s="3"/>
        <tr r="C9" s="3"/>
        <tr r="C9" s="3"/>
        <tr r="B12" s="3"/>
        <tr r="B12" s="3"/>
        <tr r="B12" s="3"/>
        <tr r="C21" s="3"/>
        <tr r="C21" s="3"/>
        <tr r="C21" s="3"/>
        <tr r="C12" s="3"/>
        <tr r="C12" s="3"/>
        <tr r="C12" s="3"/>
        <tr r="D7" s="3"/>
        <tr r="A22" s="3"/>
        <tr r="A32" s="3"/>
        <tr r="A23" s="3"/>
        <tr r="A33" s="3"/>
        <tr r="A15" s="3"/>
        <tr r="A24" s="3"/>
        <tr r="A8" s="3"/>
        <tr r="A16" s="3"/>
        <tr r="A25" s="3"/>
        <tr r="A9" s="3"/>
        <tr r="A17" s="3"/>
        <tr r="A10" s="3"/>
        <tr r="A19" s="3"/>
        <tr r="A11" s="3"/>
        <tr r="A20" s="3"/>
        <tr r="A30" s="3"/>
        <tr r="A12" s="3"/>
        <tr r="A21" s="3"/>
        <tr r="A31" s="3"/>
        <tr r="B7" s="3"/>
        <tr r="C7" s="3"/>
      </tp>
    </main>
  </volType>
</volTypes>
</file>

<file path=xl/_rels/workbook.xml.rels><?xml version="1.0" encoding="UTF-8" standalone="yes"?>
<Relationships xmlns="http://schemas.openxmlformats.org/package/2006/relationships"><Relationship Id="rId13" Type="http://schemas.openxmlformats.org/officeDocument/2006/relationships/pivotTable" Target="pivotTables/pivotTable1.xml"/><Relationship Id="rId18" Type="http://schemas.openxmlformats.org/officeDocument/2006/relationships/sheetMetadata" Target="metadata.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microsoft.com/office/2007/relationships/slicerCache" Target="slicerCaches/slicerCache4.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pivotCacheDefinition" Target="pivotCache/pivotCacheDefinition2.xml"/><Relationship Id="rId15" Type="http://schemas.openxmlformats.org/officeDocument/2006/relationships/connections" Target="connections.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microsoft.com/office/2007/relationships/slicerCache" Target="slicerCaches/slicerCache3.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pivotCacheDefinition" Target="pivotCache/pivotCacheDefinition1.xml"/><Relationship Id="rId9" Type="http://schemas.microsoft.com/office/2007/relationships/slicerCache" Target="slicerCaches/slicerCache2.xml"/><Relationship Id="rId14" Type="http://schemas.openxmlformats.org/officeDocument/2006/relationships/theme" Target="theme/theme1.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43" Type="http://schemas.openxmlformats.org/officeDocument/2006/relationships/volatileDependencies" Target="volatileDependencies.xml"/><Relationship Id="rId8" Type="http://schemas.microsoft.com/office/2007/relationships/slicerCache" Target="slicerCaches/slicerCache1.xml"/><Relationship Id="rId3" Type="http://schemas.openxmlformats.org/officeDocument/2006/relationships/worksheet" Target="worksheets/sheet3.xml"/><Relationship Id="rId12" Type="http://schemas.openxmlformats.org/officeDocument/2006/relationships/pivotCacheDefinition" Target="pivotCache/pivotCacheDefinition5.xml"/><Relationship Id="rId17" Type="http://schemas.openxmlformats.org/officeDocument/2006/relationships/sharedStrings" Target="sharedString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Closing Balance Actual</c:v>
          </c:tx>
          <c:spPr>
            <a:solidFill>
              <a:schemeClr val="accent1"/>
            </a:solidFill>
            <a:ln>
              <a:noFill/>
            </a:ln>
            <a:effectLst/>
          </c:spPr>
          <c:invertIfNegative val="0"/>
          <c:cat>
            <c:strLit>
              <c:ptCount val="12"/>
              <c:pt idx="0">
                <c:v>1</c:v>
              </c:pt>
              <c:pt idx="1">
                <c:v>2</c:v>
              </c:pt>
              <c:pt idx="2">
                <c:v>3</c:v>
              </c:pt>
              <c:pt idx="3">
                <c:v>4</c:v>
              </c:pt>
              <c:pt idx="4">
                <c:v>5</c:v>
              </c:pt>
              <c:pt idx="5">
                <c:v>6</c:v>
              </c:pt>
              <c:pt idx="6">
                <c:v>7</c:v>
              </c:pt>
              <c:pt idx="7">
                <c:v>8</c:v>
              </c:pt>
              <c:pt idx="8">
                <c:v>9</c:v>
              </c:pt>
              <c:pt idx="9">
                <c:v>10</c:v>
              </c:pt>
              <c:pt idx="10">
                <c:v>11</c:v>
              </c:pt>
              <c:pt idx="11">
                <c:v>12</c:v>
              </c:pt>
            </c:strLit>
          </c:cat>
          <c:val>
            <c:numLit>
              <c:formatCode>#,##0</c:formatCode>
              <c:ptCount val="12"/>
              <c:pt idx="0">
                <c:v>465471.45</c:v>
              </c:pt>
              <c:pt idx="1">
                <c:v>504343.23</c:v>
              </c:pt>
              <c:pt idx="2">
                <c:v>529725.19999999995</c:v>
              </c:pt>
              <c:pt idx="3">
                <c:v>536526.52</c:v>
              </c:pt>
              <c:pt idx="4">
                <c:v>579033.19999999995</c:v>
              </c:pt>
              <c:pt idx="5">
                <c:v>629675.98</c:v>
              </c:pt>
              <c:pt idx="6">
                <c:v>451233.65</c:v>
              </c:pt>
            </c:numLit>
          </c:val>
          <c:extLst>
            <c:ext xmlns:c16="http://schemas.microsoft.com/office/drawing/2014/chart" uri="{C3380CC4-5D6E-409C-BE32-E72D297353CC}">
              <c16:uniqueId val="{00000000-B608-4B78-ABB3-E1925868DEA2}"/>
            </c:ext>
          </c:extLst>
        </c:ser>
        <c:ser>
          <c:idx val="1"/>
          <c:order val="1"/>
          <c:tx>
            <c:v>Closing Balance Last Year</c:v>
          </c:tx>
          <c:spPr>
            <a:solidFill>
              <a:schemeClr val="accent2"/>
            </a:solidFill>
            <a:ln>
              <a:noFill/>
            </a:ln>
            <a:effectLst/>
          </c:spPr>
          <c:invertIfNegative val="0"/>
          <c:cat>
            <c:strLit>
              <c:ptCount val="12"/>
              <c:pt idx="0">
                <c:v>1</c:v>
              </c:pt>
              <c:pt idx="1">
                <c:v>2</c:v>
              </c:pt>
              <c:pt idx="2">
                <c:v>3</c:v>
              </c:pt>
              <c:pt idx="3">
                <c:v>4</c:v>
              </c:pt>
              <c:pt idx="4">
                <c:v>5</c:v>
              </c:pt>
              <c:pt idx="5">
                <c:v>6</c:v>
              </c:pt>
              <c:pt idx="6">
                <c:v>7</c:v>
              </c:pt>
              <c:pt idx="7">
                <c:v>8</c:v>
              </c:pt>
              <c:pt idx="8">
                <c:v>9</c:v>
              </c:pt>
              <c:pt idx="9">
                <c:v>10</c:v>
              </c:pt>
              <c:pt idx="10">
                <c:v>11</c:v>
              </c:pt>
              <c:pt idx="11">
                <c:v>12</c:v>
              </c:pt>
            </c:strLit>
          </c:cat>
          <c:val>
            <c:numLit>
              <c:formatCode>#,##0</c:formatCode>
              <c:ptCount val="12"/>
              <c:pt idx="0">
                <c:v>659105.65</c:v>
              </c:pt>
              <c:pt idx="1">
                <c:v>696781.6</c:v>
              </c:pt>
              <c:pt idx="2">
                <c:v>732413.49</c:v>
              </c:pt>
              <c:pt idx="3">
                <c:v>739600.31</c:v>
              </c:pt>
              <c:pt idx="4">
                <c:v>761669.88</c:v>
              </c:pt>
              <c:pt idx="5">
                <c:v>808940.19</c:v>
              </c:pt>
              <c:pt idx="6">
                <c:v>538522.66</c:v>
              </c:pt>
              <c:pt idx="7">
                <c:v>260985.93</c:v>
              </c:pt>
              <c:pt idx="8">
                <c:v>318682.57</c:v>
              </c:pt>
              <c:pt idx="9">
                <c:v>329292.21999999997</c:v>
              </c:pt>
              <c:pt idx="10">
                <c:v>397850.04</c:v>
              </c:pt>
              <c:pt idx="11">
                <c:v>475273.27</c:v>
              </c:pt>
            </c:numLit>
          </c:val>
          <c:extLst>
            <c:ext xmlns:c16="http://schemas.microsoft.com/office/drawing/2014/chart" uri="{C3380CC4-5D6E-409C-BE32-E72D297353CC}">
              <c16:uniqueId val="{00000002-B608-4B78-ABB3-E1925868DEA2}"/>
            </c:ext>
          </c:extLst>
        </c:ser>
        <c:dLbls>
          <c:showLegendKey val="0"/>
          <c:showVal val="0"/>
          <c:showCatName val="0"/>
          <c:showSerName val="0"/>
          <c:showPercent val="0"/>
          <c:showBubbleSize val="0"/>
        </c:dLbls>
        <c:gapWidth val="219"/>
        <c:overlap val="-27"/>
        <c:axId val="2043404080"/>
        <c:axId val="2043402640"/>
      </c:barChart>
      <c:catAx>
        <c:axId val="20434040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3402640"/>
        <c:crosses val="autoZero"/>
        <c:auto val="1"/>
        <c:lblAlgn val="ctr"/>
        <c:lblOffset val="100"/>
        <c:noMultiLvlLbl val="0"/>
        <c:extLst>
          <c:ext xmlns:c15="http://schemas.microsoft.com/office/drawing/2012/chart" uri="{F40574EE-89B7-4290-83BB-5DA773EAF853}">
            <c15:numFmt c:formatCode="General" c:sourceLinked="1"/>
          </c:ext>
        </c:extLst>
      </c:catAx>
      <c:valAx>
        <c:axId val="2043402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3404080"/>
        <c:crosses val="autoZero"/>
        <c:crossBetween val="between"/>
        <c:extLst>
          <c:ext xmlns:c15="http://schemas.microsoft.com/office/drawing/2012/chart" uri="{F40574EE-89B7-4290-83BB-5DA773EAF853}">
            <c15:numFmt c:formatCode="#,##0" c:sourceLinked="1"/>
          </c:ext>
        </c:extLs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[Report.xlsx]PivotChartTable1</c15:name>
        <c15:fmtId val="0"/>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xdr:rowOff>
    </xdr:from>
    <xdr:to>
      <xdr:col>8</xdr:col>
      <xdr:colOff>295275</xdr:colOff>
      <xdr:row>4</xdr:row>
      <xdr:rowOff>38101</xdr:rowOff>
    </xdr:to>
    <mc:AlternateContent xmlns:mc="http://schemas.openxmlformats.org/markup-compatibility/2006">
      <mc:Choice xmlns:a14="http://schemas.microsoft.com/office/drawing/2010/main" Requires="a14">
        <xdr:graphicFrame macro="">
          <xdr:nvGraphicFramePr>
            <xdr:cNvPr id="2" name="Month">
              <a:extLst>
                <a:ext uri="{FF2B5EF4-FFF2-40B4-BE49-F238E27FC236}">
                  <a16:creationId xmlns:a16="http://schemas.microsoft.com/office/drawing/2014/main" id="{E51BC064-7B7E-7742-2121-01C8C6C01F22}"/>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2640496" y="1"/>
              <a:ext cx="4508638" cy="76697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28574</xdr:colOff>
      <xdr:row>0</xdr:row>
      <xdr:rowOff>0</xdr:rowOff>
    </xdr:from>
    <xdr:to>
      <xdr:col>1</xdr:col>
      <xdr:colOff>776287</xdr:colOff>
      <xdr:row>4</xdr:row>
      <xdr:rowOff>4763</xdr:rowOff>
    </xdr:to>
    <mc:AlternateContent xmlns:mc="http://schemas.openxmlformats.org/markup-compatibility/2006">
      <mc:Choice xmlns:a14="http://schemas.microsoft.com/office/drawing/2010/main" Requires="a14">
        <xdr:graphicFrame macro="">
          <xdr:nvGraphicFramePr>
            <xdr:cNvPr id="3" name="Year">
              <a:extLst>
                <a:ext uri="{FF2B5EF4-FFF2-40B4-BE49-F238E27FC236}">
                  <a16:creationId xmlns:a16="http://schemas.microsoft.com/office/drawing/2014/main" id="{8C3DA1F5-A6C7-3513-4708-30B42EEAAD90}"/>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28574" y="0"/>
              <a:ext cx="2259290" cy="73363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548722</xdr:colOff>
      <xdr:row>5</xdr:row>
      <xdr:rowOff>125481</xdr:rowOff>
    </xdr:from>
    <xdr:to>
      <xdr:col>11</xdr:col>
      <xdr:colOff>598417</xdr:colOff>
      <xdr:row>20</xdr:row>
      <xdr:rowOff>135420</xdr:rowOff>
    </xdr:to>
    <xdr:graphicFrame macro="">
      <xdr:nvGraphicFramePr>
        <xdr:cNvPr id="4" name="Chart 3">
          <a:extLst>
            <a:ext uri="{FF2B5EF4-FFF2-40B4-BE49-F238E27FC236}">
              <a16:creationId xmlns:a16="http://schemas.microsoft.com/office/drawing/2014/main" id="{98F9151E-87B9-5B97-C96A-312B1446C5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0</xdr:row>
      <xdr:rowOff>1</xdr:rowOff>
    </xdr:from>
    <xdr:to>
      <xdr:col>8</xdr:col>
      <xdr:colOff>295275</xdr:colOff>
      <xdr:row>4</xdr:row>
      <xdr:rowOff>4141</xdr:rowOff>
    </xdr:to>
    <mc:AlternateContent xmlns:mc="http://schemas.openxmlformats.org/markup-compatibility/2006">
      <mc:Choice xmlns:a14="http://schemas.microsoft.com/office/drawing/2010/main" Requires="a14">
        <xdr:graphicFrame macro="">
          <xdr:nvGraphicFramePr>
            <xdr:cNvPr id="2" name="Month 1">
              <a:extLst>
                <a:ext uri="{FF2B5EF4-FFF2-40B4-BE49-F238E27FC236}">
                  <a16:creationId xmlns:a16="http://schemas.microsoft.com/office/drawing/2014/main" id="{9F1C1558-9297-40BC-86E8-78C9E6D314C3}"/>
                </a:ext>
              </a:extLst>
            </xdr:cNvPr>
            <xdr:cNvGraphicFramePr/>
          </xdr:nvGraphicFramePr>
          <xdr:xfrm>
            <a:off x="0" y="0"/>
            <a:ext cx="0" cy="0"/>
          </xdr:xfrm>
          <a:graphic>
            <a:graphicData uri="http://schemas.microsoft.com/office/drawing/2010/slicer">
              <sle:slicer xmlns:sle="http://schemas.microsoft.com/office/drawing/2010/slicer" name="Month 1"/>
            </a:graphicData>
          </a:graphic>
        </xdr:graphicFrame>
      </mc:Choice>
      <mc:Fallback>
        <xdr:sp macro="" textlink="">
          <xdr:nvSpPr>
            <xdr:cNvPr id="0" name=""/>
            <xdr:cNvSpPr>
              <a:spLocks noTextEdit="1"/>
            </xdr:cNvSpPr>
          </xdr:nvSpPr>
          <xdr:spPr>
            <a:xfrm>
              <a:off x="2640496" y="1"/>
              <a:ext cx="4508638" cy="73301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28574</xdr:colOff>
      <xdr:row>0</xdr:row>
      <xdr:rowOff>0</xdr:rowOff>
    </xdr:from>
    <xdr:to>
      <xdr:col>1</xdr:col>
      <xdr:colOff>776287</xdr:colOff>
      <xdr:row>4</xdr:row>
      <xdr:rowOff>4763</xdr:rowOff>
    </xdr:to>
    <mc:AlternateContent xmlns:mc="http://schemas.openxmlformats.org/markup-compatibility/2006">
      <mc:Choice xmlns:a14="http://schemas.microsoft.com/office/drawing/2010/main" Requires="a14">
        <xdr:graphicFrame macro="">
          <xdr:nvGraphicFramePr>
            <xdr:cNvPr id="3" name="Year 1">
              <a:extLst>
                <a:ext uri="{FF2B5EF4-FFF2-40B4-BE49-F238E27FC236}">
                  <a16:creationId xmlns:a16="http://schemas.microsoft.com/office/drawing/2014/main" id="{E4BE26C4-2B62-41AA-9C84-6220E459B4E8}"/>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dr:sp macro="" textlink="">
          <xdr:nvSpPr>
            <xdr:cNvPr id="0" name=""/>
            <xdr:cNvSpPr>
              <a:spLocks noTextEdit="1"/>
            </xdr:cNvSpPr>
          </xdr:nvSpPr>
          <xdr:spPr>
            <a:xfrm>
              <a:off x="28574" y="0"/>
              <a:ext cx="2259290" cy="73363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saveData="0" refreshedBy="Excel Off The Grid" refreshedDate="45356.452287037035" backgroundQuery="1" createdVersion="3" refreshedVersion="8" minRefreshableVersion="3" recordCount="0" tupleCache="1" xr:uid="{CFD7FED1-918E-4C92-B1F3-9C04929350BC}">
  <cacheSource type="external" connectionId="8"/>
  <cacheFields count="7">
    <cacheField name="[Calendar Table].[Month].[Month]" caption="Month" numFmtId="0" hierarchy="6" level="1">
      <sharedItems count="1">
        <s v="[Calendar Table].[Month].&amp;[7]" c="7"/>
      </sharedItems>
    </cacheField>
    <cacheField name="[Calendar Table].[Year].[Year]" caption="Year" numFmtId="0" hierarchy="7" level="1">
      <sharedItems count="1">
        <s v="[Calendar Table].[Year].&amp;[2023]" c="2023"/>
      </sharedItems>
    </cacheField>
    <cacheField name="[Measures].[MeasuresLevel]" caption="MeasuresLevel" numFmtId="0" hierarchy="15">
      <sharedItems count="3">
        <s v="[Measures].[Closing Balance Last Year]" c="Closing Balance Last Year"/>
        <s v="[Measures].[Closing Balance Actual]" c="Closing Balance Actual"/>
        <s v="[Measures].[Actual vs Last Year]" c="Actual vs Last Year"/>
      </sharedItems>
    </cacheField>
    <cacheField name="[Mapping].[Level 1].[Level 1]" caption="Level 1" numFmtId="0" hierarchy="10" level="1">
      <sharedItems count="2">
        <s v="[Mapping].[Level 1].&amp;[Shareholders Funds]" c="Shareholders Funds"/>
        <s v="[Mapping].[Level 1].&amp;[Net Assets]" c="Net Assets"/>
      </sharedItems>
    </cacheField>
    <cacheField name="[Mapping].[Level 2].[Level 2]" caption="Level 2" numFmtId="0" hierarchy="11" level="1">
      <sharedItems count="4">
        <s v="[Mapping].[Level 2].&amp;[Retained Earnings]" c="Retained Earnings"/>
        <s v="[Mapping].[Level 2].&amp;[Net Current Assets]" c="Net Current Assets"/>
        <s v="[Mapping].[Level 2].&amp;[Fixed Assets]" c="Fixed Assets"/>
        <s v="[Mapping].[Level 2].&amp;[Shareholders Funds]" c="Shareholders Funds"/>
      </sharedItems>
    </cacheField>
    <cacheField name="[Mapping].[Level 3].[Level 3]" caption="Level 3" numFmtId="0" hierarchy="12" level="1">
      <sharedItems count="3">
        <s v="[Mapping].[Level 3].&amp;[Current Liabilities]" c="Current Liabilities"/>
        <s v="[Mapping].[Level 3].&amp;[Fixed Assets]" c="Fixed Assets"/>
        <s v="[Mapping].[Level 3].&amp;[Current Assets]" c="Current Assets"/>
      </sharedItems>
    </cacheField>
    <cacheField name="[Mapping].[Level 4].[Level 4]" caption="Level 4" numFmtId="0" hierarchy="13" level="1">
      <sharedItems count="9">
        <s v="[Mapping].[Level 4].&amp;[PAYE/NIC]" c="PAYE/NIC"/>
        <s v="[Mapping].[Level 4].&amp;[Accruals]" c="Accruals"/>
        <s v="[Mapping].[Level 4].&amp;[Tangible Assets]" c="Tangible Assets"/>
        <s v="[Mapping].[Level 4].&amp;[Intangible Assets]" c="Intangible Assets"/>
        <s v="[Mapping].[Level 4].&amp;[Trade Debtors]" c="Trade Debtors"/>
        <s v="[Mapping].[Level 4].&amp;[VAT]" c="VAT"/>
        <s v="[Mapping].[Level 4].&amp;[Cash at Bank]" c="Cash at Bank"/>
        <s v="[Mapping].[Level 4].&amp;[Trade Creditors]" c="Trade Creditors"/>
        <s v="[Mapping].[Level 4].&amp;[Provisions]" c="Provisions"/>
      </sharedItems>
    </cacheField>
  </cacheFields>
  <cacheHierarchies count="26">
    <cacheHierarchy uniqueName="[Actual].[Date]" caption="Date" attribute="1" time="1" defaultMemberUniqueName="[Actual].[Date].[All]" allUniqueName="[Actual].[Date].[All]" dimensionUniqueName="[Actual]" displayFolder="" count="2" memberValueDatatype="7" unbalanced="0"/>
    <cacheHierarchy uniqueName="[Actual].[Account Code]" caption="Account Code" attribute="1" defaultMemberUniqueName="[Actual].[Account Code].[All]" allUniqueName="[Actual].[Account Code].[All]" dimensionUniqueName="[Actual]" displayFolder="" count="2" memberValueDatatype="20" unbalanced="0"/>
    <cacheHierarchy uniqueName="[Actual].[Account]" caption="Account" attribute="1" defaultMemberUniqueName="[Actual].[Account].[All]" allUniqueName="[Actual].[Account].[All]" dimensionUniqueName="[Actual]" displayFolder="" count="2" memberValueDatatype="130" unbalanced="0"/>
    <cacheHierarchy uniqueName="[Actual].[Value]" caption="Value" attribute="1" defaultMemberUniqueName="[Actual].[Value].[All]" allUniqueName="[Actual].[Value].[All]" dimensionUniqueName="[Actual]" displayFolder="" count="2" memberValueDatatype="5" unbalanced="0"/>
    <cacheHierarchy uniqueName="[Calendar Table].[Date]" caption="Date" attribute="1" time="1" defaultMemberUniqueName="[Calendar Table].[Date].[All]" allUniqueName="[Calendar Table].[Date].[All]" dimensionUniqueName="[Calendar Table]" displayFolder="" count="2" memberValueDatatype="7" unbalanced="0"/>
    <cacheHierarchy uniqueName="[Calendar Table].[End of Month]" caption="End of Month" attribute="1" time="1" defaultMemberUniqueName="[Calendar Table].[End of Month].[All]" allUniqueName="[Calendar Table].[End of Month].[All]" dimensionUniqueName="[Calendar Table]" displayFolder="" count="2" memberValueDatatype="7" unbalanced="0"/>
    <cacheHierarchy uniqueName="[Calendar Table].[Month]" caption="Month" attribute="1" defaultMemberUniqueName="[Calendar Table].[Month].[All]" allUniqueName="[Calendar Table].[Month].[All]" dimensionUniqueName="[Calendar Table]" displayFolder="" count="2" memberValueDatatype="20" unbalanced="0">
      <fieldsUsage count="2">
        <fieldUsage x="-1"/>
        <fieldUsage x="0"/>
      </fieldsUsage>
    </cacheHierarchy>
    <cacheHierarchy uniqueName="[Calendar Table].[Year]" caption="Year" attribute="1" defaultMemberUniqueName="[Calendar Table].[Year].[All]" allUniqueName="[Calendar Table].[Year].[All]" dimensionUniqueName="[Calendar Table]" displayFolder="" count="2" memberValueDatatype="20" unbalanced="0">
      <fieldsUsage count="2">
        <fieldUsage x="-1"/>
        <fieldUsage x="1"/>
      </fieldsUsage>
    </cacheHierarchy>
    <cacheHierarchy uniqueName="[Mapping].[Account Code]" caption="Account Code" attribute="1" defaultMemberUniqueName="[Mapping].[Account Code].[All]" allUniqueName="[Mapping].[Account Code].[All]" dimensionUniqueName="[Mapping]" displayFolder="" count="2" memberValueDatatype="20" unbalanced="0"/>
    <cacheHierarchy uniqueName="[Mapping].[Balance Check]" caption="Balance Check" attribute="1" defaultMemberUniqueName="[Mapping].[Balance Check].[All]" allUniqueName="[Mapping].[Balance Check].[All]" dimensionUniqueName="[Mapping]" displayFolder="" count="2" memberValueDatatype="130" unbalanced="0"/>
    <cacheHierarchy uniqueName="[Mapping].[Level 1]" caption="Level 1" attribute="1" defaultMemberUniqueName="[Mapping].[Level 1].[All]" allUniqueName="[Mapping].[Level 1].[All]" dimensionUniqueName="[Mapping]" displayFolder="" count="2" memberValueDatatype="130" unbalanced="0">
      <fieldsUsage count="2">
        <fieldUsage x="-1"/>
        <fieldUsage x="3"/>
      </fieldsUsage>
    </cacheHierarchy>
    <cacheHierarchy uniqueName="[Mapping].[Level 2]" caption="Level 2" attribute="1" defaultMemberUniqueName="[Mapping].[Level 2].[All]" allUniqueName="[Mapping].[Level 2].[All]" dimensionUniqueName="[Mapping]" displayFolder="" count="2" memberValueDatatype="130" unbalanced="0">
      <fieldsUsage count="2">
        <fieldUsage x="-1"/>
        <fieldUsage x="4"/>
      </fieldsUsage>
    </cacheHierarchy>
    <cacheHierarchy uniqueName="[Mapping].[Level 3]" caption="Level 3" attribute="1" defaultMemberUniqueName="[Mapping].[Level 3].[All]" allUniqueName="[Mapping].[Level 3].[All]" dimensionUniqueName="[Mapping]" displayFolder="" count="2" memberValueDatatype="130" unbalanced="0">
      <fieldsUsage count="2">
        <fieldUsage x="-1"/>
        <fieldUsage x="5"/>
      </fieldsUsage>
    </cacheHierarchy>
    <cacheHierarchy uniqueName="[Mapping].[Level 4]" caption="Level 4" attribute="1" defaultMemberUniqueName="[Mapping].[Level 4].[All]" allUniqueName="[Mapping].[Level 4].[All]" dimensionUniqueName="[Mapping]" displayFolder="" count="2" memberValueDatatype="130" unbalanced="0">
      <fieldsUsage count="2">
        <fieldUsage x="-1"/>
        <fieldUsage x="6"/>
      </fieldsUsage>
    </cacheHierarchy>
    <cacheHierarchy uniqueName="[Mapping].[Signage]" caption="Signage" attribute="1" defaultMemberUniqueName="[Mapping].[Signage].[All]" allUniqueName="[Mapping].[Signage].[All]" dimensionUniqueName="[Mapping]" displayFolder="" count="2" memberValueDatatype="20" unbalanced="0"/>
    <cacheHierarchy uniqueName="[Measures]" caption="Measures" attribute="1" keyAttribute="1" defaultMemberUniqueName="[Measures].[__No measures defined]" dimensionUniqueName="[Measures]" displayFolder="" measures="1" count="1" memberValueDatatype="130" unbalanced="0">
      <fieldsUsage count="1">
        <fieldUsage x="2"/>
      </fieldsUsage>
    </cacheHierarchy>
    <cacheHierarchy uniqueName="[Measures].[Sum of Value]" caption="Sum of Value" measure="1" displayFolder="" measureGroup="Actual" count="0">
      <extLst>
        <ext xmlns:x15="http://schemas.microsoft.com/office/spreadsheetml/2010/11/main" uri="{B97F6D7D-B522-45F9-BDA1-12C45D357490}">
          <x15:cacheHierarchy aggregatedColumn="3"/>
        </ext>
      </extLst>
    </cacheHierarchy>
    <cacheHierarchy uniqueName="[Measures].[Actual Sum]" caption="Actual Sum" measure="1" displayFolder="" measureGroup="Actual" count="0"/>
    <cacheHierarchy uniqueName="[Measures].[Actual Sum Display]" caption="Actual Sum Display" measure="1" displayFolder="" measureGroup="Actual" count="0"/>
    <cacheHierarchy uniqueName="[Measures].[Closing Balance Actual]" caption="Closing Balance Actual" measure="1" displayFolder="" measureGroup="Actual" count="0"/>
    <cacheHierarchy uniqueName="[Measures].[Closing Balance Last Year]" caption="Closing Balance Last Year" measure="1" displayFolder="" measureGroup="Actual" count="0"/>
    <cacheHierarchy uniqueName="[Measures].[Actual vs Last Year]" caption="Actual vs Last Year" measure="1" displayFolder="" measureGroup="Actual" count="0"/>
    <cacheHierarchy uniqueName="[Measures].[__XL_Count Actual]" caption="__XL_Count Actual" measure="1" displayFolder="" measureGroup="Actual" count="0" hidden="1"/>
    <cacheHierarchy uniqueName="[Measures].[__XL_Count Calendar Table]" caption="__XL_Count Calendar Table" measure="1" displayFolder="" measureGroup="Calendar Table" count="0" hidden="1"/>
    <cacheHierarchy uniqueName="[Measures].[__XL_Count Mapping]" caption="__XL_Count Mapping" measure="1" displayFolder="" measureGroup="Mapping" count="0" hidden="1"/>
    <cacheHierarchy uniqueName="[Measures].[__No measures defined]" caption="__No measures defined" measure="1" displayFolder="" count="0" hidden="1"/>
  </cacheHierarchies>
  <kpis count="0"/>
  <tupleCache>
    <entries count="48">
      <n v="34223.47" in="0">
        <tpls c="5">
          <tpl hier="6" item="0"/>
          <tpl hier="7" item="1"/>
          <tpl fld="3" item="1"/>
          <tpl fld="4" item="2"/>
          <tpl fld="2" item="0"/>
        </tpls>
      </n>
      <n v="-20932.96" in="0">
        <tpls c="7">
          <tpl hier="6" item="0"/>
          <tpl hier="7" item="1"/>
          <tpl fld="3" item="1"/>
          <tpl fld="4" item="1"/>
          <tpl fld="5" item="0"/>
          <tpl fld="6" item="0"/>
          <tpl fld="2" item="0"/>
        </tpls>
      </n>
      <n v="38056.210000000006" in="0">
        <tpls c="5">
          <tpl hier="6" item="0"/>
          <tpl hier="7" item="1"/>
          <tpl fld="3" item="1"/>
          <tpl fld="4" item="2"/>
          <tpl fld="2" item="1"/>
        </tpls>
      </n>
      <n v="0" in="0">
        <tpls c="7">
          <tpl hier="6" item="0"/>
          <tpl hier="7" item="1"/>
          <tpl fld="3" item="1"/>
          <tpl fld="4" item="2"/>
          <tpl fld="5" item="1"/>
          <tpl fld="6" item="3"/>
          <tpl fld="2" item="0"/>
        </tpls>
      </n>
      <n v="-25136.86" in="0">
        <tpls c="7">
          <tpl hier="6" item="0"/>
          <tpl hier="7" item="1"/>
          <tpl fld="3" item="1"/>
          <tpl fld="4" item="1"/>
          <tpl fld="5" item="0"/>
          <tpl fld="6" item="0"/>
          <tpl fld="2" item="1"/>
        </tpls>
      </n>
      <n v="104812.59" in="0">
        <tpls c="7">
          <tpl hier="6" item="0"/>
          <tpl hier="7" item="1"/>
          <tpl fld="3" item="1"/>
          <tpl fld="4" item="1"/>
          <tpl fld="5" item="2"/>
          <tpl fld="6" item="4"/>
          <tpl fld="2" item="0"/>
        </tpls>
      </n>
      <n v="0" in="0">
        <tpls c="7">
          <tpl hier="6" item="0"/>
          <tpl hier="7" item="1"/>
          <tpl fld="3" item="1"/>
          <tpl fld="4" item="2"/>
          <tpl fld="5" item="1"/>
          <tpl fld="6" item="3"/>
          <tpl fld="2" item="1"/>
        </tpls>
      </n>
      <n v="114702.69" in="0">
        <tpls c="7">
          <tpl hier="6" item="0"/>
          <tpl hier="7" item="1"/>
          <tpl fld="3" item="1"/>
          <tpl fld="4" item="1"/>
          <tpl fld="5" item="2"/>
          <tpl fld="6" item="4"/>
          <tpl fld="2" item="1"/>
        </tpls>
      </n>
      <n v="34223.47" in="0">
        <tpls c="6">
          <tpl hier="6" item="0"/>
          <tpl hier="7" item="1"/>
          <tpl fld="3" item="1"/>
          <tpl fld="4" item="2"/>
          <tpl fld="5" item="1"/>
          <tpl fld="2" item="0"/>
        </tpls>
      </n>
      <n v="104192.04999999999" in="0">
        <tpls c="5">
          <tpl hier="6" item="0"/>
          <tpl hier="7" item="1"/>
          <tpl fld="3" item="0"/>
          <tpl fld="4" item="0"/>
          <tpl fld="2" item="0"/>
        </tpls>
      </n>
      <n v="-27982.22" in="0">
        <tpls c="7">
          <tpl hier="6" item="0"/>
          <tpl hier="7" item="1"/>
          <tpl fld="3" item="1"/>
          <tpl fld="4" item="1"/>
          <tpl fld="5" item="0"/>
          <tpl fld="6" item="7"/>
          <tpl fld="2" item="1"/>
        </tpls>
      </n>
      <n v="-8543.4699999999993" in="0">
        <tpls c="7">
          <tpl hier="6" item="0"/>
          <tpl hier="7" item="1"/>
          <tpl fld="3" item="1"/>
          <tpl fld="4" item="1"/>
          <tpl fld="5" item="0"/>
          <tpl fld="6" item="1"/>
          <tpl fld="2" item="0"/>
        </tpls>
      </n>
      <n v="38056.210000000006" in="0">
        <tpls c="6">
          <tpl hier="6" item="0"/>
          <tpl hier="7" item="1"/>
          <tpl fld="3" item="1"/>
          <tpl fld="4" item="2"/>
          <tpl fld="5" item="1"/>
          <tpl fld="2" item="1"/>
        </tpls>
      </n>
      <n v="-9179.69" in="0">
        <tpls c="7">
          <tpl hier="6" item="0"/>
          <tpl hier="7" item="1"/>
          <tpl fld="3" item="1"/>
          <tpl fld="4" item="1"/>
          <tpl fld="5" item="0"/>
          <tpl fld="6" item="1"/>
          <tpl fld="2" item="1"/>
        </tpls>
      </n>
      <n v="107282.91999999995" in="0">
        <tpls c="5">
          <tpl hier="6" item="0"/>
          <tpl hier="7" item="1"/>
          <tpl fld="3" item="0"/>
          <tpl fld="4" item="0"/>
          <tpl fld="2" item="1"/>
        </tpls>
      </n>
      <n v="38056.210000000006" in="0">
        <tpls c="7">
          <tpl hier="6" item="0"/>
          <tpl hier="7" item="1"/>
          <tpl fld="3" item="1"/>
          <tpl fld="4" item="2"/>
          <tpl fld="5" item="1"/>
          <tpl fld="6" item="2"/>
          <tpl fld="2" item="1"/>
        </tpls>
      </n>
      <n v="34223.47" in="0">
        <tpls c="7">
          <tpl hier="6" item="0"/>
          <tpl hier="7" item="1"/>
          <tpl fld="3" item="1"/>
          <tpl fld="4" item="2"/>
          <tpl fld="5" item="1"/>
          <tpl fld="6" item="2"/>
          <tpl fld="2" item="0"/>
        </tpls>
      </n>
      <n v="3832.7400000000052" in="0">
        <tpls c="7">
          <tpl hier="6" item="0"/>
          <tpl hier="7" item="1"/>
          <tpl fld="3" item="1"/>
          <tpl fld="4" item="2"/>
          <tpl fld="5" item="1"/>
          <tpl fld="6" item="2"/>
          <tpl fld="2" item="2"/>
        </tpls>
      </n>
      <n v="565936.34000000008" in="0">
        <tpls c="6">
          <tpl hier="6" item="0"/>
          <tpl hier="7" item="1"/>
          <tpl fld="3" item="1"/>
          <tpl fld="4" item="1"/>
          <tpl fld="5" item="2"/>
          <tpl fld="2" item="1"/>
        </tpls>
      </n>
      <n v="643335.25" in="0">
        <tpls c="6">
          <tpl hier="6" item="0"/>
          <tpl hier="7" item="1"/>
          <tpl fld="3" item="1"/>
          <tpl fld="4" item="1"/>
          <tpl fld="5" item="2"/>
          <tpl fld="2" item="0"/>
        </tpls>
      </n>
      <n v="-77398.909999999916" in="0">
        <tpls c="6">
          <tpl hier="6" item="0"/>
          <tpl hier="7" item="1"/>
          <tpl fld="3" item="1"/>
          <tpl fld="4" item="1"/>
          <tpl fld="5" item="2"/>
          <tpl fld="2" item="2"/>
        </tpls>
      </n>
      <n v="-449555.45999999996" in="0">
        <tpls c="6">
          <tpl hier="6" item="0"/>
          <tpl hier="7" item="1"/>
          <tpl fld="3" item="1"/>
          <tpl fld="4" item="1"/>
          <tpl fld="5" item="0"/>
          <tpl fld="2" item="1"/>
        </tpls>
      </n>
      <n v="-504737.79" in="0">
        <tpls c="6">
          <tpl hier="6" item="0"/>
          <tpl hier="7" item="1"/>
          <tpl fld="3" item="1"/>
          <tpl fld="4" item="1"/>
          <tpl fld="5" item="0"/>
          <tpl fld="2" item="0"/>
        </tpls>
      </n>
      <n v="-15316.45" in="0">
        <tpls c="7">
          <tpl hier="6" item="0"/>
          <tpl hier="7" item="1"/>
          <tpl fld="3" item="1"/>
          <tpl fld="4" item="1"/>
          <tpl fld="5" item="0"/>
          <tpl fld="6" item="5"/>
          <tpl fld="2" item="1"/>
        </tpls>
      </n>
      <n v="-11443.89" in="0">
        <tpls c="7">
          <tpl hier="6" item="0"/>
          <tpl hier="7" item="1"/>
          <tpl fld="3" item="1"/>
          <tpl fld="4" item="1"/>
          <tpl fld="5" item="0"/>
          <tpl fld="6" item="5"/>
          <tpl fld="2" item="0"/>
        </tpls>
      </n>
      <n v="-3872.5600000000013" in="0">
        <tpls c="7">
          <tpl hier="6" item="0"/>
          <tpl hier="7" item="1"/>
          <tpl fld="3" item="1"/>
          <tpl fld="4" item="1"/>
          <tpl fld="5" item="0"/>
          <tpl fld="6" item="5"/>
          <tpl fld="2" item="2"/>
        </tpls>
      </n>
      <n v="451233.65" in="0">
        <tpls c="7">
          <tpl hier="6" item="0"/>
          <tpl hier="7" item="1"/>
          <tpl fld="3" item="1"/>
          <tpl fld="4" item="1"/>
          <tpl fld="5" item="2"/>
          <tpl fld="6" item="6"/>
          <tpl fld="2" item="1"/>
        </tpls>
      </n>
      <n v="538522.66" in="0">
        <tpls c="7">
          <tpl hier="6" item="0"/>
          <tpl hier="7" item="1"/>
          <tpl fld="3" item="1"/>
          <tpl fld="4" item="1"/>
          <tpl fld="5" item="2"/>
          <tpl fld="6" item="6"/>
          <tpl fld="2" item="0"/>
        </tpls>
      </n>
      <n v="154437.08999999997" in="0">
        <tpls c="4">
          <tpl hier="6" item="0"/>
          <tpl hier="7" item="1"/>
          <tpl fld="3" item="0"/>
          <tpl fld="2" item="1"/>
        </tpls>
      </n>
      <n v="172820.93" in="0">
        <tpls c="4">
          <tpl hier="6" item="0"/>
          <tpl hier="7" item="1"/>
          <tpl fld="3" item="0"/>
          <tpl fld="2" item="0"/>
        </tpls>
      </n>
      <n v="-18383.840000000026" in="0">
        <tpls c="4">
          <tpl hier="6" item="0"/>
          <tpl hier="7" item="1"/>
          <tpl fld="3" item="0"/>
          <tpl fld="2" item="2"/>
        </tpls>
      </n>
      <n v="-26806.6" in="0">
        <tpls c="7">
          <tpl hier="6" item="0"/>
          <tpl hier="7" item="1"/>
          <tpl fld="3" item="1"/>
          <tpl fld="4" item="1"/>
          <tpl fld="5" item="0"/>
          <tpl fld="6" item="7"/>
          <tpl fld="2" item="0"/>
        </tpls>
      </n>
      <n v="-1175.6200000000026" in="0">
        <tpls c="7">
          <tpl hier="6" item="0"/>
          <tpl hier="7" item="1"/>
          <tpl fld="3" item="1"/>
          <tpl fld="4" item="1"/>
          <tpl fld="5" item="0"/>
          <tpl fld="6" item="7"/>
          <tpl fld="2" item="2"/>
        </tpls>
      </n>
      <n v="47154.170000000013" in="0">
        <tpls c="5">
          <tpl hier="6" item="0"/>
          <tpl hier="7" item="1"/>
          <tpl fld="3" item="0"/>
          <tpl fld="4" item="3"/>
          <tpl fld="2" item="1"/>
        </tpls>
      </n>
      <n v="68628.88" in="0">
        <tpls c="5">
          <tpl hier="6" item="0"/>
          <tpl hier="7" item="1"/>
          <tpl fld="3" item="0"/>
          <tpl fld="4" item="3"/>
          <tpl fld="2" item="0"/>
        </tpls>
      </n>
      <n v="-21474.709999999992" in="0">
        <tpls c="5">
          <tpl hier="6" item="0"/>
          <tpl hier="7" item="1"/>
          <tpl fld="3" item="0"/>
          <tpl fld="4" item="3"/>
          <tpl fld="2" item="2"/>
        </tpls>
      </n>
      <n v="-371940.24" in="0">
        <tpls c="7">
          <tpl hier="6" item="0"/>
          <tpl hier="7" item="1"/>
          <tpl fld="3" item="1"/>
          <tpl fld="4" item="1"/>
          <tpl fld="5" item="0"/>
          <tpl fld="6" item="8"/>
          <tpl fld="2" item="1"/>
        </tpls>
      </n>
      <n v="-437010.87" in="0">
        <tpls c="7">
          <tpl hier="6" item="0"/>
          <tpl hier="7" item="1"/>
          <tpl fld="3" item="1"/>
          <tpl fld="4" item="1"/>
          <tpl fld="5" item="0"/>
          <tpl fld="6" item="8"/>
          <tpl fld="2" item="0"/>
        </tpls>
      </n>
      <n v="65070.630000000005" in="0">
        <tpls c="7">
          <tpl hier="6" item="0"/>
          <tpl hier="7" item="1"/>
          <tpl fld="3" item="1"/>
          <tpl fld="4" item="1"/>
          <tpl fld="5" item="0"/>
          <tpl fld="6" item="8"/>
          <tpl fld="2" item="2"/>
        </tpls>
      </n>
      <n v="-87289.010000000009" in="0">
        <tpls c="7">
          <tpl hier="6" item="0"/>
          <tpl hier="7" item="1"/>
          <tpl fld="3" item="1"/>
          <tpl fld="4" item="1"/>
          <tpl fld="5" item="2"/>
          <tpl fld="6" item="6"/>
          <tpl fld="2" item="2"/>
        </tpls>
      </n>
      <n v="55182.330000000016" in="0">
        <tpls c="6">
          <tpl hier="6" item="0"/>
          <tpl hier="7" item="1"/>
          <tpl fld="3" item="1"/>
          <tpl fld="4" item="1"/>
          <tpl fld="5" item="0"/>
          <tpl fld="2" item="2"/>
        </tpls>
      </n>
      <n v="-636.22000000000116" in="0">
        <tpls c="7">
          <tpl hier="6" item="0"/>
          <tpl hier="7" item="1"/>
          <tpl fld="3" item="1"/>
          <tpl fld="4" item="1"/>
          <tpl fld="5" item="0"/>
          <tpl fld="6" item="1"/>
          <tpl fld="2" item="2"/>
        </tpls>
      </n>
      <n v="3090.8699999999662" in="0">
        <tpls c="5">
          <tpl hier="6" item="0"/>
          <tpl hier="7" item="1"/>
          <tpl fld="3" item="0"/>
          <tpl fld="4" item="0"/>
          <tpl fld="2" item="2"/>
        </tpls>
      </n>
      <n v="3832.7400000000052" in="0">
        <tpls c="6">
          <tpl hier="6" item="0"/>
          <tpl hier="7" item="1"/>
          <tpl fld="3" item="1"/>
          <tpl fld="4" item="2"/>
          <tpl fld="5" item="1"/>
          <tpl fld="2" item="2"/>
        </tpls>
      </n>
      <n v="9890.1000000000058" in="0">
        <tpls c="7">
          <tpl hier="6" item="0"/>
          <tpl hier="7" item="1"/>
          <tpl fld="3" item="1"/>
          <tpl fld="4" item="1"/>
          <tpl fld="5" item="2"/>
          <tpl fld="6" item="4"/>
          <tpl fld="2" item="2"/>
        </tpls>
      </n>
      <n v="0" in="0">
        <tpls c="7">
          <tpl hier="6" item="0"/>
          <tpl hier="7" item="1"/>
          <tpl fld="3" item="1"/>
          <tpl fld="4" item="2"/>
          <tpl fld="5" item="1"/>
          <tpl fld="6" item="3"/>
          <tpl fld="2" item="2"/>
        </tpls>
      </n>
      <n v="-4203.9000000000015" in="0">
        <tpls c="7">
          <tpl hier="6" item="0"/>
          <tpl hier="7" item="1"/>
          <tpl fld="3" item="1"/>
          <tpl fld="4" item="1"/>
          <tpl fld="5" item="0"/>
          <tpl fld="6" item="0"/>
          <tpl fld="2" item="2"/>
        </tpls>
      </n>
      <n v="3832.7400000000052" in="0">
        <tpls c="5">
          <tpl hier="6" item="0"/>
          <tpl hier="7" item="1"/>
          <tpl fld="3" item="1"/>
          <tpl fld="4" item="2"/>
          <tpl fld="2" item="2"/>
        </tpls>
      </n>
    </entries>
    <sets count="2">
      <set count="1" maxRank="1" setDefinition="{[Calendar Table].[Month].&amp;[7]}">
        <tpls c="1">
          <tpl fld="0" item="0"/>
        </tpls>
      </set>
      <set count="1" maxRank="1" setDefinition="{[Calendar Table].[Year].&amp;[2023]}">
        <tpls c="1">
          <tpl fld="1" item="0"/>
        </tpls>
      </set>
    </sets>
    <queryCache count="21">
      <query mdx="[Measures].[Closing Balance Last Year]">
        <tpls c="1">
          <tpl fld="2" item="0"/>
        </tpls>
      </query>
      <query mdx="[Measures].[Closing Balance Actual]">
        <tpls c="1">
          <tpl fld="2" item="1"/>
        </tpls>
      </query>
      <query mdx="[Mapping].[Level 1].&amp;[Shareholders Funds]">
        <tpls c="1">
          <tpl fld="3" item="0"/>
        </tpls>
      </query>
      <query mdx="[Mapping].[Level 2].&amp;[Retained Earnings]">
        <tpls c="1">
          <tpl fld="4" item="0"/>
        </tpls>
      </query>
      <query mdx="[Mapping].[Level 1].&amp;[Net Assets]">
        <tpls c="1">
          <tpl fld="3" item="1"/>
        </tpls>
      </query>
      <query mdx="[Mapping].[Level 2].&amp;[Net Current Assets]">
        <tpls c="1">
          <tpl fld="4" item="1"/>
        </tpls>
      </query>
      <query mdx="[Mapping].[Level 3].&amp;[Current Liabilities]">
        <tpls c="1">
          <tpl fld="5" item="0"/>
        </tpls>
      </query>
      <query mdx="[Mapping].[Level 4].&amp;[PAYE/NIC]">
        <tpls c="1">
          <tpl fld="6" item="0"/>
        </tpls>
      </query>
      <query mdx="[Mapping].[Level 2].&amp;[Fixed Assets]">
        <tpls c="1">
          <tpl fld="4" item="2"/>
        </tpls>
      </query>
      <query mdx="[Mapping].[Level 4].&amp;[Accruals]">
        <tpls c="1">
          <tpl fld="6" item="1"/>
        </tpls>
      </query>
      <query mdx="[Mapping].[Level 3].&amp;[Fixed Assets]">
        <tpls c="1">
          <tpl fld="5" item="1"/>
        </tpls>
      </query>
      <query mdx="[Mapping].[Level 4].&amp;[Tangible Assets]">
        <tpls c="1">
          <tpl fld="6" item="2"/>
        </tpls>
      </query>
      <query mdx="[Mapping].[Level 3].&amp;[Current Assets]">
        <tpls c="1">
          <tpl fld="5" item="2"/>
        </tpls>
      </query>
      <query mdx="[Mapping].[Level 4].&amp;[Intangible Assets]">
        <tpls c="1">
          <tpl fld="6" item="3"/>
        </tpls>
      </query>
      <query mdx="[Mapping].[Level 4].&amp;[Trade Debtors]">
        <tpls c="1">
          <tpl fld="6" item="4"/>
        </tpls>
      </query>
      <query mdx="[Mapping].[Level 4].&amp;[VAT]">
        <tpls c="1">
          <tpl fld="6" item="5"/>
        </tpls>
      </query>
      <query mdx="[Mapping].[Level 4].&amp;[Cash at Bank]">
        <tpls c="1">
          <tpl fld="6" item="6"/>
        </tpls>
      </query>
      <query mdx="[Mapping].[Level 4].&amp;[Trade Creditors]">
        <tpls c="1">
          <tpl fld="6" item="7"/>
        </tpls>
      </query>
      <query mdx="[Mapping].[Level 2].&amp;[Shareholders Funds]">
        <tpls c="1">
          <tpl fld="4" item="3"/>
        </tpls>
      </query>
      <query mdx="[Mapping].[Level 4].&amp;[Provisions]">
        <tpls c="1">
          <tpl fld="6" item="8"/>
        </tpls>
      </query>
      <query mdx="[Measures].[Actual vs Last Year]">
        <tpls c="1">
          <tpl fld="2" item="2"/>
        </tpls>
      </query>
    </queryCache>
    <serverFormats count="1">
      <serverFormat format="#,0"/>
    </serverFormats>
  </tupleCache>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xcel Off The Grid" refreshedDate="45356.452302777776" backgroundQuery="1" createdVersion="8" refreshedVersion="8" minRefreshableVersion="3" recordCount="0" supportSubquery="1" supportAdvancedDrill="1" xr:uid="{6508D61A-39D6-444C-9277-2717F9FD303E}">
  <cacheSource type="external" connectionId="8"/>
  <cacheFields count="9">
    <cacheField name="[Mapping].[Level 4].[Level 4]" caption="Level 4" numFmtId="0" hierarchy="13" level="1">
      <sharedItems count="9">
        <s v="Intangible Assets"/>
        <s v="Tangible Assets"/>
        <s v="Cash at Bank"/>
        <s v="Trade Debtors"/>
        <s v="Accruals"/>
        <s v="PAYE/NIC"/>
        <s v="Provisions"/>
        <s v="Trade Creditors"/>
        <s v="VAT"/>
      </sharedItems>
    </cacheField>
    <cacheField name="[Mapping].[Level 1].[Level 1]" caption="Level 1" numFmtId="0" hierarchy="10" level="1">
      <sharedItems count="2">
        <s v="Net Assets"/>
        <s v="Shareholders Funds"/>
      </sharedItems>
    </cacheField>
    <cacheField name="[Mapping].[Level 2].[Level 2]" caption="Level 2" numFmtId="0" hierarchy="11" level="1">
      <sharedItems count="4">
        <s v="Fixed Assets"/>
        <s v="Net Current Assets"/>
        <s v="Retained Earnings"/>
        <s v="Shareholders Funds"/>
      </sharedItems>
    </cacheField>
    <cacheField name="[Mapping].[Level 3].[Level 3]" caption="Level 3" numFmtId="0" hierarchy="12" level="1">
      <sharedItems count="3">
        <s v="Fixed Assets"/>
        <s v="Current Assets"/>
        <s v="Current Liabilities"/>
      </sharedItems>
    </cacheField>
    <cacheField name="[Calendar Table].[Year].[Year]" caption="Year" numFmtId="0" hierarchy="7" level="1">
      <sharedItems containsSemiMixedTypes="0" containsNonDate="0" containsString="0"/>
    </cacheField>
    <cacheField name="[Calendar Table].[Month].[Month]" caption="Month" numFmtId="0" hierarchy="6" level="1">
      <sharedItems containsSemiMixedTypes="0" containsNonDate="0" containsString="0"/>
    </cacheField>
    <cacheField name="[Measures].[Closing Balance Actual]" caption="Closing Balance Actual" numFmtId="0" hierarchy="18" level="32767"/>
    <cacheField name="[Measures].[Closing Balance Last Year]" caption="Closing Balance Last Year" numFmtId="0" hierarchy="19" level="32767"/>
    <cacheField name="[Measures].[Actual vs Last Year]" caption="Actual vs Last Year" numFmtId="0" hierarchy="20" level="32767"/>
  </cacheFields>
  <cacheHierarchies count="25">
    <cacheHierarchy uniqueName="[Actual].[Date]" caption="Date" attribute="1" time="1" defaultMemberUniqueName="[Actual].[Date].[All]" allUniqueName="[Actual].[Date].[All]" dimensionUniqueName="[Actual]" displayFolder="" count="0" memberValueDatatype="7" unbalanced="0"/>
    <cacheHierarchy uniqueName="[Actual].[Account Code]" caption="Account Code" attribute="1" defaultMemberUniqueName="[Actual].[Account Code].[All]" allUniqueName="[Actual].[Account Code].[All]" dimensionUniqueName="[Actual]" displayFolder="" count="0" memberValueDatatype="20" unbalanced="0"/>
    <cacheHierarchy uniqueName="[Actual].[Account]" caption="Account" attribute="1" defaultMemberUniqueName="[Actual].[Account].[All]" allUniqueName="[Actual].[Account].[All]" dimensionUniqueName="[Actual]" displayFolder="" count="0" memberValueDatatype="130" unbalanced="0"/>
    <cacheHierarchy uniqueName="[Actual].[Value]" caption="Value" attribute="1" defaultMemberUniqueName="[Actual].[Value].[All]" allUniqueName="[Actual].[Value].[All]" dimensionUniqueName="[Actual]" displayFolder="" count="0" memberValueDatatype="5" unbalanced="0"/>
    <cacheHierarchy uniqueName="[Calendar Table].[Date]" caption="Date" attribute="1" time="1" defaultMemberUniqueName="[Calendar Table].[Date].[All]" allUniqueName="[Calendar Table].[Date].[All]" dimensionUniqueName="[Calendar Table]" displayFolder="" count="0" memberValueDatatype="7" unbalanced="0"/>
    <cacheHierarchy uniqueName="[Calendar Table].[End of Month]" caption="End of Month" attribute="1" time="1" defaultMemberUniqueName="[Calendar Table].[End of Month].[All]" allUniqueName="[Calendar Table].[End of Month].[All]" dimensionUniqueName="[Calendar Table]" displayFolder="" count="0" memberValueDatatype="7" unbalanced="0"/>
    <cacheHierarchy uniqueName="[Calendar Table].[Month]" caption="Month" attribute="1" defaultMemberUniqueName="[Calendar Table].[Month].[All]" allUniqueName="[Calendar Table].[Month].[All]" dimensionUniqueName="[Calendar Table]" displayFolder="" count="2" memberValueDatatype="20" unbalanced="0">
      <fieldsUsage count="2">
        <fieldUsage x="-1"/>
        <fieldUsage x="5"/>
      </fieldsUsage>
    </cacheHierarchy>
    <cacheHierarchy uniqueName="[Calendar Table].[Year]" caption="Year" attribute="1" defaultMemberUniqueName="[Calendar Table].[Year].[All]" allUniqueName="[Calendar Table].[Year].[All]" dimensionUniqueName="[Calendar Table]" displayFolder="" count="2" memberValueDatatype="20" unbalanced="0">
      <fieldsUsage count="2">
        <fieldUsage x="-1"/>
        <fieldUsage x="4"/>
      </fieldsUsage>
    </cacheHierarchy>
    <cacheHierarchy uniqueName="[Mapping].[Account Code]" caption="Account Code" attribute="1" defaultMemberUniqueName="[Mapping].[Account Code].[All]" allUniqueName="[Mapping].[Account Code].[All]" dimensionUniqueName="[Mapping]" displayFolder="" count="0" memberValueDatatype="20" unbalanced="0"/>
    <cacheHierarchy uniqueName="[Mapping].[Balance Check]" caption="Balance Check" attribute="1" defaultMemberUniqueName="[Mapping].[Balance Check].[All]" allUniqueName="[Mapping].[Balance Check].[All]" dimensionUniqueName="[Mapping]" displayFolder="" count="0" memberValueDatatype="130" unbalanced="0"/>
    <cacheHierarchy uniqueName="[Mapping].[Level 1]" caption="Level 1" attribute="1" defaultMemberUniqueName="[Mapping].[Level 1].[All]" allUniqueName="[Mapping].[Level 1].[All]" dimensionUniqueName="[Mapping]" displayFolder="" count="2" memberValueDatatype="130" unbalanced="0">
      <fieldsUsage count="2">
        <fieldUsage x="-1"/>
        <fieldUsage x="1"/>
      </fieldsUsage>
    </cacheHierarchy>
    <cacheHierarchy uniqueName="[Mapping].[Level 2]" caption="Level 2" attribute="1" defaultMemberUniqueName="[Mapping].[Level 2].[All]" allUniqueName="[Mapping].[Level 2].[All]" dimensionUniqueName="[Mapping]" displayFolder="" count="2" memberValueDatatype="130" unbalanced="0">
      <fieldsUsage count="2">
        <fieldUsage x="-1"/>
        <fieldUsage x="2"/>
      </fieldsUsage>
    </cacheHierarchy>
    <cacheHierarchy uniqueName="[Mapping].[Level 3]" caption="Level 3" attribute="1" defaultMemberUniqueName="[Mapping].[Level 3].[All]" allUniqueName="[Mapping].[Level 3].[All]" dimensionUniqueName="[Mapping]" displayFolder="" count="2" memberValueDatatype="130" unbalanced="0">
      <fieldsUsage count="2">
        <fieldUsage x="-1"/>
        <fieldUsage x="3"/>
      </fieldsUsage>
    </cacheHierarchy>
    <cacheHierarchy uniqueName="[Mapping].[Level 4]" caption="Level 4" attribute="1" defaultMemberUniqueName="[Mapping].[Level 4].[All]" allUniqueName="[Mapping].[Level 4].[All]" dimensionUniqueName="[Mapping]" displayFolder="" count="2" memberValueDatatype="130" unbalanced="0">
      <fieldsUsage count="2">
        <fieldUsage x="-1"/>
        <fieldUsage x="0"/>
      </fieldsUsage>
    </cacheHierarchy>
    <cacheHierarchy uniqueName="[Mapping].[Signage]" caption="Signage" attribute="1" defaultMemberUniqueName="[Mapping].[Signage].[All]" allUniqueName="[Mapping].[Signage].[All]" dimensionUniqueName="[Mapping]" displayFolder="" count="0" memberValueDatatype="20" unbalanced="0"/>
    <cacheHierarchy uniqueName="[Measures].[Sum of Value]" caption="Sum of Value" measure="1" displayFolder="" measureGroup="Actual" count="0">
      <extLst>
        <ext xmlns:x15="http://schemas.microsoft.com/office/spreadsheetml/2010/11/main" uri="{B97F6D7D-B522-45F9-BDA1-12C45D357490}">
          <x15:cacheHierarchy aggregatedColumn="3"/>
        </ext>
      </extLst>
    </cacheHierarchy>
    <cacheHierarchy uniqueName="[Measures].[Actual Sum]" caption="Actual Sum" measure="1" displayFolder="" measureGroup="Actual" count="0"/>
    <cacheHierarchy uniqueName="[Measures].[Actual Sum Display]" caption="Actual Sum Display" measure="1" displayFolder="" measureGroup="Actual" count="0"/>
    <cacheHierarchy uniqueName="[Measures].[Closing Balance Actual]" caption="Closing Balance Actual" measure="1" displayFolder="" measureGroup="Actual" count="0" oneField="1">
      <fieldsUsage count="1">
        <fieldUsage x="6"/>
      </fieldsUsage>
    </cacheHierarchy>
    <cacheHierarchy uniqueName="[Measures].[Closing Balance Last Year]" caption="Closing Balance Last Year" measure="1" displayFolder="" measureGroup="Actual" count="0" oneField="1">
      <fieldsUsage count="1">
        <fieldUsage x="7"/>
      </fieldsUsage>
    </cacheHierarchy>
    <cacheHierarchy uniqueName="[Measures].[Actual vs Last Year]" caption="Actual vs Last Year" measure="1" displayFolder="" measureGroup="Actual" count="0" oneField="1">
      <fieldsUsage count="1">
        <fieldUsage x="8"/>
      </fieldsUsage>
    </cacheHierarchy>
    <cacheHierarchy uniqueName="[Measures].[__XL_Count Actual]" caption="__XL_Count Actual" measure="1" displayFolder="" measureGroup="Actual" count="0" hidden="1"/>
    <cacheHierarchy uniqueName="[Measures].[__XL_Count Calendar Table]" caption="__XL_Count Calendar Table" measure="1" displayFolder="" measureGroup="Calendar Table" count="0" hidden="1"/>
    <cacheHierarchy uniqueName="[Measures].[__XL_Count Mapping]" caption="__XL_Count Mapping" measure="1" displayFolder="" measureGroup="Mapping" count="0" hidden="1"/>
    <cacheHierarchy uniqueName="[Measures].[__No measures defined]" caption="__No measures defined" measure="1" displayFolder="" count="0" hidden="1"/>
  </cacheHierarchies>
  <kpis count="0"/>
  <dimensions count="4">
    <dimension name="Actual" uniqueName="[Actual]" caption="Actual"/>
    <dimension name="Calendar Table" uniqueName="[Calendar Table]" caption="Calendar Table"/>
    <dimension name="Mapping" uniqueName="[Mapping]" caption="Mapping"/>
    <dimension measure="1" name="Measures" uniqueName="[Measures]" caption="Measures"/>
  </dimensions>
  <measureGroups count="3">
    <measureGroup name="Actual" caption="Actual"/>
    <measureGroup name="Calendar Table" caption="Calendar Table"/>
    <measureGroup name="Mapping" caption="Mapping"/>
  </measureGroups>
  <maps count="5">
    <map measureGroup="0" dimension="0"/>
    <map measureGroup="0" dimension="1"/>
    <map measureGroup="0" dimension="2"/>
    <map measureGroup="1" dimension="1"/>
    <map measureGroup="2" dimension="2"/>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xcel Off The Grid" refreshedDate="45356.452291666668" backgroundQuery="1" createdVersion="3" refreshedVersion="8" minRefreshableVersion="3" recordCount="0" supportSubquery="1" supportAdvancedDrill="1" xr:uid="{35B985BE-5755-41BE-9456-71FF6D4DDD98}">
  <cacheSource type="external" connectionId="8">
    <extLst>
      <ext xmlns:x14="http://schemas.microsoft.com/office/spreadsheetml/2009/9/main" uri="{F057638F-6D5F-4e77-A914-E7F072B9BCA8}">
        <x14:sourceConnection name="ThisWorkbookDataModel"/>
      </ext>
    </extLst>
  </cacheSource>
  <cacheFields count="0"/>
  <cacheHierarchies count="25">
    <cacheHierarchy uniqueName="[Actual].[Date]" caption="Date" attribute="1" time="1" defaultMemberUniqueName="[Actual].[Date].[All]" allUniqueName="[Actual].[Date].[All]" dimensionUniqueName="[Actual]" displayFolder="" count="0" memberValueDatatype="7" unbalanced="0"/>
    <cacheHierarchy uniqueName="[Actual].[Account Code]" caption="Account Code" attribute="1" defaultMemberUniqueName="[Actual].[Account Code].[All]" allUniqueName="[Actual].[Account Code].[All]" dimensionUniqueName="[Actual]" displayFolder="" count="0" memberValueDatatype="20" unbalanced="0"/>
    <cacheHierarchy uniqueName="[Actual].[Account]" caption="Account" attribute="1" defaultMemberUniqueName="[Actual].[Account].[All]" allUniqueName="[Actual].[Account].[All]" dimensionUniqueName="[Actual]" displayFolder="" count="0" memberValueDatatype="130" unbalanced="0"/>
    <cacheHierarchy uniqueName="[Actual].[Value]" caption="Value" attribute="1" defaultMemberUniqueName="[Actual].[Value].[All]" allUniqueName="[Actual].[Value].[All]" dimensionUniqueName="[Actual]" displayFolder="" count="0" memberValueDatatype="5" unbalanced="0"/>
    <cacheHierarchy uniqueName="[Calendar Table].[Date]" caption="Date" attribute="1" time="1" defaultMemberUniqueName="[Calendar Table].[Date].[All]" allUniqueName="[Calendar Table].[Date].[All]" dimensionUniqueName="[Calendar Table]" displayFolder="" count="0" memberValueDatatype="7" unbalanced="0"/>
    <cacheHierarchy uniqueName="[Calendar Table].[End of Month]" caption="End of Month" attribute="1" time="1" defaultMemberUniqueName="[Calendar Table].[End of Month].[All]" allUniqueName="[Calendar Table].[End of Month].[All]" dimensionUniqueName="[Calendar Table]" displayFolder="" count="0" memberValueDatatype="7" unbalanced="0"/>
    <cacheHierarchy uniqueName="[Calendar Table].[Month]" caption="Month" attribute="1" defaultMemberUniqueName="[Calendar Table].[Month].[All]" allUniqueName="[Calendar Table].[Month].[All]" dimensionUniqueName="[Calendar Table]" displayFolder="" count="2" memberValueDatatype="20" unbalanced="0"/>
    <cacheHierarchy uniqueName="[Calendar Table].[Year]" caption="Year" attribute="1" defaultMemberUniqueName="[Calendar Table].[Year].[All]" allUniqueName="[Calendar Table].[Year].[All]" dimensionUniqueName="[Calendar Table]" displayFolder="" count="2" memberValueDatatype="20" unbalanced="0"/>
    <cacheHierarchy uniqueName="[Mapping].[Account Code]" caption="Account Code" attribute="1" defaultMemberUniqueName="[Mapping].[Account Code].[All]" allUniqueName="[Mapping].[Account Code].[All]" dimensionUniqueName="[Mapping]" displayFolder="" count="0" memberValueDatatype="20" unbalanced="0"/>
    <cacheHierarchy uniqueName="[Mapping].[Balance Check]" caption="Balance Check" attribute="1" defaultMemberUniqueName="[Mapping].[Balance Check].[All]" allUniqueName="[Mapping].[Balance Check].[All]" dimensionUniqueName="[Mapping]" displayFolder="" count="0" memberValueDatatype="130" unbalanced="0"/>
    <cacheHierarchy uniqueName="[Mapping].[Level 1]" caption="Level 1" attribute="1" defaultMemberUniqueName="[Mapping].[Level 1].[All]" allUniqueName="[Mapping].[Level 1].[All]" dimensionUniqueName="[Mapping]" displayFolder="" count="0" memberValueDatatype="130" unbalanced="0"/>
    <cacheHierarchy uniqueName="[Mapping].[Level 2]" caption="Level 2" attribute="1" defaultMemberUniqueName="[Mapping].[Level 2].[All]" allUniqueName="[Mapping].[Level 2].[All]" dimensionUniqueName="[Mapping]" displayFolder="" count="0" memberValueDatatype="130" unbalanced="0"/>
    <cacheHierarchy uniqueName="[Mapping].[Level 3]" caption="Level 3" attribute="1" defaultMemberUniqueName="[Mapping].[Level 3].[All]" allUniqueName="[Mapping].[Level 3].[All]" dimensionUniqueName="[Mapping]" displayFolder="" count="0" memberValueDatatype="130" unbalanced="0"/>
    <cacheHierarchy uniqueName="[Mapping].[Level 4]" caption="Level 4" attribute="1" defaultMemberUniqueName="[Mapping].[Level 4].[All]" allUniqueName="[Mapping].[Level 4].[All]" dimensionUniqueName="[Mapping]" displayFolder="" count="0" memberValueDatatype="130" unbalanced="0"/>
    <cacheHierarchy uniqueName="[Mapping].[Signage]" caption="Signage" attribute="1" defaultMemberUniqueName="[Mapping].[Signage].[All]" allUniqueName="[Mapping].[Signage].[All]" dimensionUniqueName="[Mapping]" displayFolder="" count="0" memberValueDatatype="20" unbalanced="0"/>
    <cacheHierarchy uniqueName="[Measures].[Sum of Value]" caption="Sum of Value" measure="1" displayFolder="" measureGroup="Actual" count="0">
      <extLst>
        <ext xmlns:x15="http://schemas.microsoft.com/office/spreadsheetml/2010/11/main" uri="{B97F6D7D-B522-45F9-BDA1-12C45D357490}">
          <x15:cacheHierarchy aggregatedColumn="3"/>
        </ext>
      </extLst>
    </cacheHierarchy>
    <cacheHierarchy uniqueName="[Measures].[Actual Sum]" caption="Actual Sum" measure="1" displayFolder="" measureGroup="Actual" count="0"/>
    <cacheHierarchy uniqueName="[Measures].[Actual Sum Display]" caption="Actual Sum Display" measure="1" displayFolder="" measureGroup="Actual" count="0"/>
    <cacheHierarchy uniqueName="[Measures].[Closing Balance Actual]" caption="Closing Balance Actual" measure="1" displayFolder="" measureGroup="Actual" count="0"/>
    <cacheHierarchy uniqueName="[Measures].[Closing Balance Last Year]" caption="Closing Balance Last Year" measure="1" displayFolder="" measureGroup="Actual" count="0"/>
    <cacheHierarchy uniqueName="[Measures].[Actual vs Last Year]" caption="Actual vs Last Year" measure="1" displayFolder="" measureGroup="Actual" count="0"/>
    <cacheHierarchy uniqueName="[Measures].[__XL_Count Actual]" caption="__XL_Count Actual" measure="1" displayFolder="" measureGroup="Actual" count="0" hidden="1"/>
    <cacheHierarchy uniqueName="[Measures].[__XL_Count Calendar Table]" caption="__XL_Count Calendar Table" measure="1" displayFolder="" measureGroup="Calendar Table" count="0" hidden="1"/>
    <cacheHierarchy uniqueName="[Measures].[__XL_Count Mapping]" caption="__XL_Count Mapping" measure="1" displayFolder="" measureGroup="Mapping"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52053961"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xcel Off The Grid" refreshedDate="45356.452315277777" backgroundQuery="1" createdVersion="3" refreshedVersion="8" minRefreshableVersion="3" recordCount="0" supportSubquery="1" supportAdvancedDrill="1" xr:uid="{9F68A260-7912-4D91-813E-7EB27AC7BD09}">
  <cacheSource type="external" connectionId="8">
    <extLst>
      <ext xmlns:x14="http://schemas.microsoft.com/office/spreadsheetml/2009/9/main" uri="{F057638F-6D5F-4e77-A914-E7F072B9BCA8}">
        <x14:sourceConnection name="ThisWorkbookDataModel"/>
      </ext>
    </extLst>
  </cacheSource>
  <cacheFields count="0"/>
  <cacheHierarchies count="25">
    <cacheHierarchy uniqueName="[Actual].[Date]" caption="Date" attribute="1" time="1" defaultMemberUniqueName="[Actual].[Date].[All]" allUniqueName="[Actual].[Date].[All]" dimensionUniqueName="[Actual]" displayFolder="" count="0" memberValueDatatype="7" unbalanced="0"/>
    <cacheHierarchy uniqueName="[Actual].[Account Code]" caption="Account Code" attribute="1" defaultMemberUniqueName="[Actual].[Account Code].[All]" allUniqueName="[Actual].[Account Code].[All]" dimensionUniqueName="[Actual]" displayFolder="" count="0" memberValueDatatype="20" unbalanced="0"/>
    <cacheHierarchy uniqueName="[Actual].[Account]" caption="Account" attribute="1" defaultMemberUniqueName="[Actual].[Account].[All]" allUniqueName="[Actual].[Account].[All]" dimensionUniqueName="[Actual]" displayFolder="" count="0" memberValueDatatype="130" unbalanced="0"/>
    <cacheHierarchy uniqueName="[Actual].[Value]" caption="Value" attribute="1" defaultMemberUniqueName="[Actual].[Value].[All]" allUniqueName="[Actual].[Value].[All]" dimensionUniqueName="[Actual]" displayFolder="" count="0" memberValueDatatype="5" unbalanced="0"/>
    <cacheHierarchy uniqueName="[Calendar Table].[Date]" caption="Date" attribute="1" time="1" defaultMemberUniqueName="[Calendar Table].[Date].[All]" allUniqueName="[Calendar Table].[Date].[All]" dimensionUniqueName="[Calendar Table]" displayFolder="" count="0" memberValueDatatype="7" unbalanced="0"/>
    <cacheHierarchy uniqueName="[Calendar Table].[End of Month]" caption="End of Month" attribute="1" time="1" defaultMemberUniqueName="[Calendar Table].[End of Month].[All]" allUniqueName="[Calendar Table].[End of Month].[All]" dimensionUniqueName="[Calendar Table]" displayFolder="" count="0" memberValueDatatype="7" unbalanced="0"/>
    <cacheHierarchy uniqueName="[Calendar Table].[Month]" caption="Month" attribute="1" defaultMemberUniqueName="[Calendar Table].[Month].[All]" allUniqueName="[Calendar Table].[Month].[All]" dimensionUniqueName="[Calendar Table]" displayFolder="" count="2" memberValueDatatype="20" unbalanced="0"/>
    <cacheHierarchy uniqueName="[Calendar Table].[Year]" caption="Year" attribute="1" defaultMemberUniqueName="[Calendar Table].[Year].[All]" allUniqueName="[Calendar Table].[Year].[All]" dimensionUniqueName="[Calendar Table]" displayFolder="" count="2" memberValueDatatype="20" unbalanced="0"/>
    <cacheHierarchy uniqueName="[Mapping].[Account Code]" caption="Account Code" attribute="1" defaultMemberUniqueName="[Mapping].[Account Code].[All]" allUniqueName="[Mapping].[Account Code].[All]" dimensionUniqueName="[Mapping]" displayFolder="" count="0" memberValueDatatype="20" unbalanced="0"/>
    <cacheHierarchy uniqueName="[Mapping].[Balance Check]" caption="Balance Check" attribute="1" defaultMemberUniqueName="[Mapping].[Balance Check].[All]" allUniqueName="[Mapping].[Balance Check].[All]" dimensionUniqueName="[Mapping]" displayFolder="" count="0" memberValueDatatype="130" unbalanced="0"/>
    <cacheHierarchy uniqueName="[Mapping].[Level 1]" caption="Level 1" attribute="1" defaultMemberUniqueName="[Mapping].[Level 1].[All]" allUniqueName="[Mapping].[Level 1].[All]" dimensionUniqueName="[Mapping]" displayFolder="" count="0" memberValueDatatype="130" unbalanced="0"/>
    <cacheHierarchy uniqueName="[Mapping].[Level 2]" caption="Level 2" attribute="1" defaultMemberUniqueName="[Mapping].[Level 2].[All]" allUniqueName="[Mapping].[Level 2].[All]" dimensionUniqueName="[Mapping]" displayFolder="" count="0" memberValueDatatype="130" unbalanced="0"/>
    <cacheHierarchy uniqueName="[Mapping].[Level 3]" caption="Level 3" attribute="1" defaultMemberUniqueName="[Mapping].[Level 3].[All]" allUniqueName="[Mapping].[Level 3].[All]" dimensionUniqueName="[Mapping]" displayFolder="" count="0" memberValueDatatype="130" unbalanced="0"/>
    <cacheHierarchy uniqueName="[Mapping].[Level 4]" caption="Level 4" attribute="1" defaultMemberUniqueName="[Mapping].[Level 4].[All]" allUniqueName="[Mapping].[Level 4].[All]" dimensionUniqueName="[Mapping]" displayFolder="" count="0" memberValueDatatype="130" unbalanced="0"/>
    <cacheHierarchy uniqueName="[Mapping].[Signage]" caption="Signage" attribute="1" defaultMemberUniqueName="[Mapping].[Signage].[All]" allUniqueName="[Mapping].[Signage].[All]" dimensionUniqueName="[Mapping]" displayFolder="" count="0" memberValueDatatype="20" unbalanced="0"/>
    <cacheHierarchy uniqueName="[Measures].[Sum of Value]" caption="Sum of Value" measure="1" displayFolder="" measureGroup="Actual" count="0">
      <extLst>
        <ext xmlns:x15="http://schemas.microsoft.com/office/spreadsheetml/2010/11/main" uri="{B97F6D7D-B522-45F9-BDA1-12C45D357490}">
          <x15:cacheHierarchy aggregatedColumn="3"/>
        </ext>
      </extLst>
    </cacheHierarchy>
    <cacheHierarchy uniqueName="[Measures].[Actual Sum]" caption="Actual Sum" measure="1" displayFolder="" measureGroup="Actual" count="0"/>
    <cacheHierarchy uniqueName="[Measures].[Actual Sum Display]" caption="Actual Sum Display" measure="1" displayFolder="" measureGroup="Actual" count="0"/>
    <cacheHierarchy uniqueName="[Measures].[Closing Balance Actual]" caption="Closing Balance Actual" measure="1" displayFolder="" measureGroup="Actual" count="0"/>
    <cacheHierarchy uniqueName="[Measures].[Closing Balance Last Year]" caption="Closing Balance Last Year" measure="1" displayFolder="" measureGroup="Actual" count="0"/>
    <cacheHierarchy uniqueName="[Measures].[Actual vs Last Year]" caption="Actual vs Last Year" measure="1" displayFolder="" measureGroup="Actual" count="0"/>
    <cacheHierarchy uniqueName="[Measures].[__XL_Count Actual]" caption="__XL_Count Actual" measure="1" displayFolder="" measureGroup="Actual" count="0" hidden="1"/>
    <cacheHierarchy uniqueName="[Measures].[__XL_Count Calendar Table]" caption="__XL_Count Calendar Table" measure="1" displayFolder="" measureGroup="Calendar Table" count="0" hidden="1"/>
    <cacheHierarchy uniqueName="[Measures].[__XL_Count Mapping]" caption="__XL_Count Mapping" measure="1" displayFolder="" measureGroup="Mapping"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58014255"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xcel Off The Grid" refreshedDate="45356.452308796295" backgroundQuery="1" createdVersion="8" refreshedVersion="8" minRefreshableVersion="3" recordCount="0" supportSubquery="1" supportAdvancedDrill="1" xr:uid="{C0D86E28-0A20-4EBA-9953-435B90C7D093}">
  <cacheSource type="external" connectionId="8">
    <extLst>
      <ext xmlns:x14="http://schemas.microsoft.com/office/spreadsheetml/2009/9/main" uri="{F057638F-6D5F-4e77-A914-E7F072B9BCA8}">
        <x14:sourceConnection name="ThisWorkbookDataModel"/>
      </ext>
    </extLst>
  </cacheSource>
  <cacheFields count="5">
    <cacheField name="[Mapping].[Level 4].[Level 4]" caption="Level 4" numFmtId="0" hierarchy="13" level="1">
      <sharedItems containsSemiMixedTypes="0" containsNonDate="0" containsString="0"/>
    </cacheField>
    <cacheField name="[Calendar Table].[Month].[Month]" caption="Month" numFmtId="0" hierarchy="6" level="1">
      <sharedItems containsSemiMixedTypes="0" containsString="0" containsNumber="1" containsInteger="1" minValue="1" maxValue="12" count="12">
        <n v="1"/>
        <n v="2"/>
        <n v="3"/>
        <n v="4"/>
        <n v="5"/>
        <n v="6"/>
        <n v="7"/>
        <n v="8"/>
        <n v="9"/>
        <n v="10"/>
        <n v="11"/>
        <n v="12"/>
      </sharedItems>
    </cacheField>
    <cacheField name="[Measures].[Closing Balance Actual]" caption="Closing Balance Actual" numFmtId="0" hierarchy="18" level="32767"/>
    <cacheField name="[Measures].[Closing Balance Last Year]" caption="Closing Balance Last Year" numFmtId="0" hierarchy="19" level="32767"/>
    <cacheField name="[Calendar Table].[Year].[Year]" caption="Year" numFmtId="0" hierarchy="7" level="1">
      <sharedItems containsSemiMixedTypes="0" containsNonDate="0" containsString="0"/>
    </cacheField>
  </cacheFields>
  <cacheHierarchies count="25">
    <cacheHierarchy uniqueName="[Actual].[Date]" caption="Date" attribute="1" time="1" defaultMemberUniqueName="[Actual].[Date].[All]" allUniqueName="[Actual].[Date].[All]" dimensionUniqueName="[Actual]" displayFolder="" count="0" memberValueDatatype="7" unbalanced="0"/>
    <cacheHierarchy uniqueName="[Actual].[Account Code]" caption="Account Code" attribute="1" defaultMemberUniqueName="[Actual].[Account Code].[All]" allUniqueName="[Actual].[Account Code].[All]" dimensionUniqueName="[Actual]" displayFolder="" count="0" memberValueDatatype="20" unbalanced="0"/>
    <cacheHierarchy uniqueName="[Actual].[Account]" caption="Account" attribute="1" defaultMemberUniqueName="[Actual].[Account].[All]" allUniqueName="[Actual].[Account].[All]" dimensionUniqueName="[Actual]" displayFolder="" count="0" memberValueDatatype="130" unbalanced="0"/>
    <cacheHierarchy uniqueName="[Actual].[Value]" caption="Value" attribute="1" defaultMemberUniqueName="[Actual].[Value].[All]" allUniqueName="[Actual].[Value].[All]" dimensionUniqueName="[Actual]" displayFolder="" count="0" memberValueDatatype="5" unbalanced="0"/>
    <cacheHierarchy uniqueName="[Calendar Table].[Date]" caption="Date" attribute="1" time="1" defaultMemberUniqueName="[Calendar Table].[Date].[All]" allUniqueName="[Calendar Table].[Date].[All]" dimensionUniqueName="[Calendar Table]" displayFolder="" count="0" memberValueDatatype="7" unbalanced="0"/>
    <cacheHierarchy uniqueName="[Calendar Table].[End of Month]" caption="End of Month" attribute="1" time="1" defaultMemberUniqueName="[Calendar Table].[End of Month].[All]" allUniqueName="[Calendar Table].[End of Month].[All]" dimensionUniqueName="[Calendar Table]" displayFolder="" count="0" memberValueDatatype="7" unbalanced="0"/>
    <cacheHierarchy uniqueName="[Calendar Table].[Month]" caption="Month" attribute="1" defaultMemberUniqueName="[Calendar Table].[Month].[All]" allUniqueName="[Calendar Table].[Month].[All]" dimensionUniqueName="[Calendar Table]" displayFolder="" count="2" memberValueDatatype="20" unbalanced="0">
      <fieldsUsage count="2">
        <fieldUsage x="-1"/>
        <fieldUsage x="1"/>
      </fieldsUsage>
    </cacheHierarchy>
    <cacheHierarchy uniqueName="[Calendar Table].[Year]" caption="Year" attribute="1" defaultMemberUniqueName="[Calendar Table].[Year].[All]" allUniqueName="[Calendar Table].[Year].[All]" dimensionUniqueName="[Calendar Table]" displayFolder="" count="2" memberValueDatatype="20" unbalanced="0">
      <fieldsUsage count="2">
        <fieldUsage x="-1"/>
        <fieldUsage x="4"/>
      </fieldsUsage>
    </cacheHierarchy>
    <cacheHierarchy uniqueName="[Mapping].[Account Code]" caption="Account Code" attribute="1" defaultMemberUniqueName="[Mapping].[Account Code].[All]" allUniqueName="[Mapping].[Account Code].[All]" dimensionUniqueName="[Mapping]" displayFolder="" count="0" memberValueDatatype="20" unbalanced="0"/>
    <cacheHierarchy uniqueName="[Mapping].[Balance Check]" caption="Balance Check" attribute="1" defaultMemberUniqueName="[Mapping].[Balance Check].[All]" allUniqueName="[Mapping].[Balance Check].[All]" dimensionUniqueName="[Mapping]" displayFolder="" count="0" memberValueDatatype="130" unbalanced="0"/>
    <cacheHierarchy uniqueName="[Mapping].[Level 1]" caption="Level 1" attribute="1" defaultMemberUniqueName="[Mapping].[Level 1].[All]" allUniqueName="[Mapping].[Level 1].[All]" dimensionUniqueName="[Mapping]" displayFolder="" count="0" memberValueDatatype="130" unbalanced="0"/>
    <cacheHierarchy uniqueName="[Mapping].[Level 2]" caption="Level 2" attribute="1" defaultMemberUniqueName="[Mapping].[Level 2].[All]" allUniqueName="[Mapping].[Level 2].[All]" dimensionUniqueName="[Mapping]" displayFolder="" count="0" memberValueDatatype="130" unbalanced="0"/>
    <cacheHierarchy uniqueName="[Mapping].[Level 3]" caption="Level 3" attribute="1" defaultMemberUniqueName="[Mapping].[Level 3].[All]" allUniqueName="[Mapping].[Level 3].[All]" dimensionUniqueName="[Mapping]" displayFolder="" count="0" memberValueDatatype="130" unbalanced="0"/>
    <cacheHierarchy uniqueName="[Mapping].[Level 4]" caption="Level 4" attribute="1" defaultMemberUniqueName="[Mapping].[Level 4].[All]" allUniqueName="[Mapping].[Level 4].[All]" dimensionUniqueName="[Mapping]" displayFolder="" count="2" memberValueDatatype="130" unbalanced="0">
      <fieldsUsage count="2">
        <fieldUsage x="-1"/>
        <fieldUsage x="0"/>
      </fieldsUsage>
    </cacheHierarchy>
    <cacheHierarchy uniqueName="[Mapping].[Signage]" caption="Signage" attribute="1" defaultMemberUniqueName="[Mapping].[Signage].[All]" allUniqueName="[Mapping].[Signage].[All]" dimensionUniqueName="[Mapping]" displayFolder="" count="0" memberValueDatatype="20" unbalanced="0"/>
    <cacheHierarchy uniqueName="[Measures].[Sum of Value]" caption="Sum of Value" measure="1" displayFolder="" measureGroup="Actual" count="0">
      <extLst>
        <ext xmlns:x15="http://schemas.microsoft.com/office/spreadsheetml/2010/11/main" uri="{B97F6D7D-B522-45F9-BDA1-12C45D357490}">
          <x15:cacheHierarchy aggregatedColumn="3"/>
        </ext>
      </extLst>
    </cacheHierarchy>
    <cacheHierarchy uniqueName="[Measures].[Actual Sum]" caption="Actual Sum" measure="1" displayFolder="" measureGroup="Actual" count="0"/>
    <cacheHierarchy uniqueName="[Measures].[Actual Sum Display]" caption="Actual Sum Display" measure="1" displayFolder="" measureGroup="Actual" count="0"/>
    <cacheHierarchy uniqueName="[Measures].[Closing Balance Actual]" caption="Closing Balance Actual" measure="1" displayFolder="" measureGroup="Actual" count="0" oneField="1">
      <fieldsUsage count="1">
        <fieldUsage x="2"/>
      </fieldsUsage>
    </cacheHierarchy>
    <cacheHierarchy uniqueName="[Measures].[Closing Balance Last Year]" caption="Closing Balance Last Year" measure="1" displayFolder="" measureGroup="Actual" count="0" oneField="1">
      <fieldsUsage count="1">
        <fieldUsage x="3"/>
      </fieldsUsage>
    </cacheHierarchy>
    <cacheHierarchy uniqueName="[Measures].[Actual vs Last Year]" caption="Actual vs Last Year" measure="1" displayFolder="" measureGroup="Actual" count="0"/>
    <cacheHierarchy uniqueName="[Measures].[__XL_Count Actual]" caption="__XL_Count Actual" measure="1" displayFolder="" measureGroup="Actual" count="0" hidden="1"/>
    <cacheHierarchy uniqueName="[Measures].[__XL_Count Calendar Table]" caption="__XL_Count Calendar Table" measure="1" displayFolder="" measureGroup="Calendar Table" count="0" hidden="1"/>
    <cacheHierarchy uniqueName="[Measures].[__XL_Count Mapping]" caption="__XL_Count Mapping" measure="1" displayFolder="" measureGroup="Mapping" count="0" hidden="1"/>
    <cacheHierarchy uniqueName="[Measures].[__No measures defined]" caption="__No measures defined" measure="1" displayFolder="" count="0" hidden="1"/>
  </cacheHierarchies>
  <kpis count="0"/>
  <dimensions count="4">
    <dimension name="Actual" uniqueName="[Actual]" caption="Actual"/>
    <dimension name="Calendar Table" uniqueName="[Calendar Table]" caption="Calendar Table"/>
    <dimension name="Mapping" uniqueName="[Mapping]" caption="Mapping"/>
    <dimension measure="1" name="Measures" uniqueName="[Measures]" caption="Measures"/>
  </dimensions>
  <measureGroups count="3">
    <measureGroup name="Actual" caption="Actual"/>
    <measureGroup name="Calendar Table" caption="Calendar Table"/>
    <measureGroup name="Mapping" caption="Mapping"/>
  </measureGroups>
  <maps count="5">
    <map measureGroup="0" dimension="0"/>
    <map measureGroup="0" dimension="1"/>
    <map measureGroup="0" dimension="2"/>
    <map measureGroup="1" dimension="1"/>
    <map measureGroup="2" dimension="2"/>
  </maps>
  <extLst>
    <ext xmlns:x14="http://schemas.microsoft.com/office/spreadsheetml/2009/9/main" uri="{725AE2AE-9491-48be-B2B4-4EB974FC3084}">
      <x14:pivotCacheDefinition pivotCacheId="1623840237" supportSubqueryNonVisual="1" supportSubqueryCalcMem="1" supportAddCalcMems="1"/>
    </ext>
    <ext xmlns:x15="http://schemas.microsoft.com/office/spreadsheetml/2010/11/main" uri="{ABF5C744-AB39-4b91-8756-CFA1BBC848D5}">
      <x15:pivotCacheIdVersion cacheIdSupportedVersion="6" cacheIdCreatedVersion="7"/>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170E98-9CBA-450B-951B-3856D3306DF9}" name="PivotChartTable1" cacheId="219" applyNumberFormats="0" applyBorderFormats="0" applyFontFormats="0" applyPatternFormats="0" applyAlignmentFormats="0" applyWidthHeightFormats="1" dataCaption="Values" updatedVersion="8" minRefreshableVersion="3" useAutoFormatting="1" itemPrintTitles="1" createdVersion="8" indent="0" multipleFieldFilters="0" chartFormat="1">
  <location ref="A3:C16" firstHeaderRow="0" firstDataRow="1" firstDataCol="1" rowPageCount="1" colPageCount="1"/>
  <pivotFields count="5">
    <pivotField axis="axisPage" allDrilled="1" showAll="0" dataSourceSort="1" defaultAttributeDrillState="1">
      <items count="1">
        <item t="default"/>
      </items>
    </pivotField>
    <pivotField axis="axisRow" allDrilled="1" showAll="0" dataSourceSort="1" defaultAttributeDrillState="1">
      <items count="13">
        <item x="0"/>
        <item x="1"/>
        <item x="2"/>
        <item x="3"/>
        <item x="4"/>
        <item x="5"/>
        <item x="6"/>
        <item x="7"/>
        <item x="8"/>
        <item x="9"/>
        <item x="10"/>
        <item x="11"/>
        <item t="default"/>
      </items>
    </pivotField>
    <pivotField dataField="1" showAll="0"/>
    <pivotField dataField="1" showAll="0"/>
    <pivotField allDrilled="1" showAll="0" dataSourceSort="1" defaultAttributeDrillState="1"/>
  </pivotFields>
  <rowFields count="1">
    <field x="1"/>
  </rowFields>
  <rowItems count="13">
    <i>
      <x/>
    </i>
    <i>
      <x v="1"/>
    </i>
    <i>
      <x v="2"/>
    </i>
    <i>
      <x v="3"/>
    </i>
    <i>
      <x v="4"/>
    </i>
    <i>
      <x v="5"/>
    </i>
    <i>
      <x v="6"/>
    </i>
    <i>
      <x v="7"/>
    </i>
    <i>
      <x v="8"/>
    </i>
    <i>
      <x v="9"/>
    </i>
    <i>
      <x v="10"/>
    </i>
    <i>
      <x v="11"/>
    </i>
    <i t="grand">
      <x/>
    </i>
  </rowItems>
  <colFields count="1">
    <field x="-2"/>
  </colFields>
  <colItems count="2">
    <i>
      <x/>
    </i>
    <i i="1">
      <x v="1"/>
    </i>
  </colItems>
  <pageFields count="1">
    <pageField fld="0" hier="13" name="[Mapping].[Level 4].&amp;[Cash at Bank]" cap="Cash at Bank"/>
  </pageFields>
  <dataFields count="2">
    <dataField fld="2" subtotal="count" baseField="0" baseItem="0"/>
    <dataField fld="3" subtotal="count"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Hierarchies count="25">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Calendar Table].[Year].&amp;[2023]"/>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
      </x15:pivotTableServerFormats>
    </ext>
    <ext xmlns:x15="http://schemas.microsoft.com/office/spreadsheetml/2010/11/main" uri="{44433962-1CF7-4059-B4EE-95C3D5FFCF73}">
      <x15:pivotTableData rowCount="13" columnCount="2" cacheId="1623840237">
        <x15:pivotRow count="2">
          <x15:c>
            <x15:v>465471.45</x15:v>
            <x15:x in="0"/>
          </x15:c>
          <x15:c>
            <x15:v>659105.65</x15:v>
            <x15:x in="0"/>
          </x15:c>
        </x15:pivotRow>
        <x15:pivotRow count="2">
          <x15:c>
            <x15:v>504343.23</x15:v>
            <x15:x in="0"/>
          </x15:c>
          <x15:c>
            <x15:v>696781.6</x15:v>
            <x15:x in="0"/>
          </x15:c>
        </x15:pivotRow>
        <x15:pivotRow count="2">
          <x15:c>
            <x15:v>529725.19999999995</x15:v>
            <x15:x in="0"/>
          </x15:c>
          <x15:c>
            <x15:v>732413.49</x15:v>
            <x15:x in="0"/>
          </x15:c>
        </x15:pivotRow>
        <x15:pivotRow count="2">
          <x15:c>
            <x15:v>536526.52</x15:v>
            <x15:x in="0"/>
          </x15:c>
          <x15:c>
            <x15:v>739600.31</x15:v>
            <x15:x in="0"/>
          </x15:c>
        </x15:pivotRow>
        <x15:pivotRow count="2">
          <x15:c>
            <x15:v>579033.19999999995</x15:v>
            <x15:x in="0"/>
          </x15:c>
          <x15:c>
            <x15:v>761669.88</x15:v>
            <x15:x in="0"/>
          </x15:c>
        </x15:pivotRow>
        <x15:pivotRow count="2">
          <x15:c>
            <x15:v>629675.98</x15:v>
            <x15:x in="0"/>
          </x15:c>
          <x15:c>
            <x15:v>808940.19</x15:v>
            <x15:x in="0"/>
          </x15:c>
        </x15:pivotRow>
        <x15:pivotRow count="2">
          <x15:c>
            <x15:v>451233.65</x15:v>
            <x15:x in="0"/>
          </x15:c>
          <x15:c>
            <x15:v>538522.66</x15:v>
            <x15:x in="0"/>
          </x15:c>
        </x15:pivotRow>
        <x15:pivotRow count="2">
          <x15:c t="e">
            <x15:v/>
            <x15:x in="0"/>
          </x15:c>
          <x15:c>
            <x15:v>260985.93</x15:v>
            <x15:x in="0"/>
          </x15:c>
        </x15:pivotRow>
        <x15:pivotRow count="2">
          <x15:c t="e">
            <x15:v/>
            <x15:x in="0"/>
          </x15:c>
          <x15:c>
            <x15:v>318682.57</x15:v>
            <x15:x in="0"/>
          </x15:c>
        </x15:pivotRow>
        <x15:pivotRow count="2">
          <x15:c t="e">
            <x15:v/>
            <x15:x in="0"/>
          </x15:c>
          <x15:c>
            <x15:v>329292.21999999997</x15:v>
            <x15:x in="0"/>
          </x15:c>
        </x15:pivotRow>
        <x15:pivotRow count="2">
          <x15:c t="e">
            <x15:v/>
            <x15:x in="0"/>
          </x15:c>
          <x15:c>
            <x15:v>397850.04</x15:v>
            <x15:x in="0"/>
          </x15:c>
        </x15:pivotRow>
        <x15:pivotRow count="2">
          <x15:c t="e">
            <x15:v/>
            <x15:x in="0"/>
          </x15:c>
          <x15:c>
            <x15:v>475273.27</x15:v>
            <x15:x in="0"/>
          </x15:c>
        </x15:pivotRow>
        <x15:pivotRow count="2">
          <x15:c t="e">
            <x15:v/>
            <x15:x in="0"/>
          </x15:c>
          <x15:c>
            <x15:v>475273.27</x15:v>
            <x15:x in="0"/>
          </x15:c>
        </x15:pivotRow>
      </x15:pivotTableData>
    </ext>
    <ext xmlns:x15="http://schemas.microsoft.com/office/spreadsheetml/2010/11/main" uri="{E67621CE-5B39-4880-91FE-76760E9C1902}">
      <x15:pivotTableUISettings>
        <x15:activeTabTopLevelEntity name="[Mapping]"/>
        <x15:activeTabTopLevelEntity name="[Calendar Table]"/>
        <x15:activeTabTopLevelEntity name="[Actual]"/>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15FC0A6-C19F-495E-9D8A-AAACEF926D33}" name="PivotTable1" cacheId="216" applyNumberFormats="0" applyBorderFormats="0" applyFontFormats="0" applyPatternFormats="0" applyAlignmentFormats="0" applyWidthHeightFormats="1" dataCaption="Values" tag="82d9a2f1-f0ac-4c05-982c-bce0abac2732" updatedVersion="8" minRefreshableVersion="3" rowGrandTotals="0" colGrandTotals="0" itemPrintTitles="1" createdVersion="8" indent="0" multipleFieldFilters="0">
  <location ref="A7:D32" firstHeaderRow="0" firstDataRow="1" firstDataCol="1"/>
  <pivotFields count="9">
    <pivotField axis="axisRow" allDrilled="1" subtotalTop="0" showAll="0" dataSourceSort="1" defaultAttributeDrillState="1">
      <items count="10">
        <item x="0"/>
        <item x="1"/>
        <item x="2"/>
        <item x="3"/>
        <item x="4"/>
        <item x="5"/>
        <item x="6"/>
        <item x="7"/>
        <item x="8"/>
        <item t="default"/>
      </items>
    </pivotField>
    <pivotField axis="axisRow" allDrilled="1" subtotalTop="0" showAll="0" dataSourceSort="1" defaultAttributeDrillState="1">
      <items count="3">
        <item x="0"/>
        <item x="1"/>
        <item t="default"/>
      </items>
    </pivotField>
    <pivotField axis="axisRow" allDrilled="1" subtotalTop="0" showAll="0" dataSourceSort="1" defaultAttributeDrillState="1">
      <items count="5">
        <item x="0"/>
        <item x="1"/>
        <item x="2" e="0"/>
        <item x="3" e="0"/>
        <item t="default"/>
      </items>
    </pivotField>
    <pivotField axis="axisRow" allDrilled="1" subtotalTop="0" showAll="0" dataSourceSort="1" defaultAttributeDrillState="1">
      <items count="4">
        <item x="0"/>
        <item x="1"/>
        <item x="2"/>
        <item t="default"/>
      </items>
    </pivotField>
    <pivotField allDrilled="1" subtotalTop="0" showAll="0" dataSourceSort="1" defaultAttributeDrillState="1"/>
    <pivotField allDrilled="1" subtotalTop="0" showAll="0" dataSourceSort="1" defaultAttributeDrillState="1"/>
    <pivotField dataField="1" subtotalTop="0" showAll="0"/>
    <pivotField dataField="1" subtotalTop="0" showAll="0"/>
    <pivotField dataField="1" subtotalTop="0" showAll="0"/>
  </pivotFields>
  <rowFields count="4">
    <field x="1"/>
    <field x="2"/>
    <field x="3"/>
    <field x="0"/>
  </rowFields>
  <rowItems count="25">
    <i>
      <x/>
    </i>
    <i r="1">
      <x/>
    </i>
    <i r="2">
      <x/>
    </i>
    <i r="3">
      <x/>
    </i>
    <i r="3">
      <x v="1"/>
    </i>
    <i t="default" r="2">
      <x/>
    </i>
    <i t="default" r="1">
      <x/>
    </i>
    <i r="1">
      <x v="1"/>
    </i>
    <i r="2">
      <x v="1"/>
    </i>
    <i r="3">
      <x v="2"/>
    </i>
    <i r="3">
      <x v="3"/>
    </i>
    <i t="default" r="2">
      <x v="1"/>
    </i>
    <i r="2">
      <x v="2"/>
    </i>
    <i r="3">
      <x v="4"/>
    </i>
    <i r="3">
      <x v="5"/>
    </i>
    <i r="3">
      <x v="6"/>
    </i>
    <i r="3">
      <x v="7"/>
    </i>
    <i r="3">
      <x v="8"/>
    </i>
    <i t="default" r="2">
      <x v="2"/>
    </i>
    <i t="default" r="1">
      <x v="1"/>
    </i>
    <i t="default">
      <x/>
    </i>
    <i>
      <x v="1"/>
    </i>
    <i r="1">
      <x v="2"/>
    </i>
    <i r="1">
      <x v="3"/>
    </i>
    <i t="default">
      <x v="1"/>
    </i>
  </rowItems>
  <colFields count="1">
    <field x="-2"/>
  </colFields>
  <colItems count="3">
    <i>
      <x/>
    </i>
    <i i="1">
      <x v="1"/>
    </i>
    <i i="2">
      <x v="2"/>
    </i>
  </colItems>
  <dataFields count="3">
    <dataField fld="6" subtotal="count" baseField="0" baseItem="0"/>
    <dataField fld="7" subtotal="count" baseField="0" baseItem="0"/>
    <dataField fld="8" subtotal="count" baseField="0" baseItem="0"/>
  </dataFields>
  <pivotHierarchies count="25">
    <pivotHierarchy dragToData="1"/>
    <pivotHierarchy dragToData="1"/>
    <pivotHierarchy dragToData="1"/>
    <pivotHierarchy dragToData="1"/>
    <pivotHierarchy dragToData="1"/>
    <pivotHierarchy dragToData="1"/>
    <pivotHierarchy multipleItemSelectionAllowed="1" dragToData="1">
      <members count="1" level="1">
        <member name="[Calendar Table].[Month].&amp;[7]"/>
      </members>
    </pivotHierarchy>
    <pivotHierarchy multipleItemSelectionAllowed="1" dragToData="1">
      <members count="1" level="1">
        <member name="[Calendar Table].[Year].&amp;[2023]"/>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4">
    <rowHierarchyUsage hierarchyUsage="10"/>
    <rowHierarchyUsage hierarchyUsage="11"/>
    <rowHierarchyUsage hierarchyUsage="12"/>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ctual]"/>
        <x15:activeTabTopLevelEntity name="[Calendar Table]"/>
        <x15:activeTabTopLevelEntity name="[Mapping]"/>
      </x15:pivotTableUISettings>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A0B52914-50AA-45AF-89E8-925AD949DA22}" sourceName="[Calendar Table].[Month]">
  <pivotTables>
    <pivotTable tabId="2" name="PivotTable1"/>
  </pivotTables>
  <data>
    <olap pivotCacheId="252053961">
      <levels count="2">
        <level uniqueName="[Calendar Table].[Month].[(All)]" sourceCaption="(All)" count="0"/>
        <level uniqueName="[Calendar Table].[Month].[Month]" sourceCaption="Month" count="12">
          <ranges>
            <range startItem="0">
              <i n="[Calendar Table].[Month].&amp;[1]" c="1"/>
              <i n="[Calendar Table].[Month].&amp;[2]" c="2"/>
              <i n="[Calendar Table].[Month].&amp;[3]" c="3"/>
              <i n="[Calendar Table].[Month].&amp;[4]" c="4"/>
              <i n="[Calendar Table].[Month].&amp;[5]" c="5"/>
              <i n="[Calendar Table].[Month].&amp;[6]" c="6"/>
              <i n="[Calendar Table].[Month].&amp;[7]" c="7"/>
              <i n="[Calendar Table].[Month].&amp;[8]" c="8"/>
              <i n="[Calendar Table].[Month].&amp;[9]" c="9"/>
              <i n="[Calendar Table].[Month].&amp;[10]" c="10"/>
              <i n="[Calendar Table].[Month].&amp;[11]" c="11"/>
              <i n="[Calendar Table].[Month].&amp;[12]" c="12"/>
            </range>
          </ranges>
        </level>
      </levels>
      <selections count="1">
        <selection n="[Calendar Table].[Month].&amp;[7]"/>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CE3EDC40-FAA7-4244-9B44-54EE3934A820}" sourceName="[Calendar Table].[Year]">
  <pivotTables>
    <pivotTable tabId="2" name="PivotTable1"/>
  </pivotTables>
  <data>
    <olap pivotCacheId="252053961">
      <levels count="2">
        <level uniqueName="[Calendar Table].[Year].[(All)]" sourceCaption="(All)" count="0"/>
        <level uniqueName="[Calendar Table].[Year].[Year]" sourceCaption="Year" count="2">
          <ranges>
            <range startItem="0">
              <i n="[Calendar Table].[Year].&amp;[2022]" c="2022"/>
              <i n="[Calendar Table].[Year].&amp;[2023]" c="2023"/>
            </range>
          </ranges>
        </level>
      </levels>
      <selections count="1">
        <selection n="[Calendar Table].[Year].&amp;[2023]"/>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1" xr10:uid="{C9299A7E-3D8F-46EB-9E97-23A544930E38}" sourceName="[Calendar Table].[Month]">
  <data>
    <olap pivotCacheId="258014255">
      <levels count="2">
        <level uniqueName="[Calendar Table].[Month].[(All)]" sourceCaption="(All)" count="0"/>
        <level uniqueName="[Calendar Table].[Month].[Month]" sourceCaption="Month" count="12">
          <ranges>
            <range startItem="0">
              <i n="[Calendar Table].[Month].&amp;[1]" c="1"/>
              <i n="[Calendar Table].[Month].&amp;[2]" c="2"/>
              <i n="[Calendar Table].[Month].&amp;[3]" c="3"/>
              <i n="[Calendar Table].[Month].&amp;[4]" c="4"/>
              <i n="[Calendar Table].[Month].&amp;[5]" c="5"/>
              <i n="[Calendar Table].[Month].&amp;[6]" c="6"/>
              <i n="[Calendar Table].[Month].&amp;[7]" c="7"/>
              <i n="[Calendar Table].[Month].&amp;[8]" c="8"/>
              <i n="[Calendar Table].[Month].&amp;[9]" c="9"/>
              <i n="[Calendar Table].[Month].&amp;[10]" c="10"/>
              <i n="[Calendar Table].[Month].&amp;[11]" c="11"/>
              <i n="[Calendar Table].[Month].&amp;[12]" c="12"/>
            </range>
          </ranges>
        </level>
      </levels>
      <selections count="1">
        <selection n="[Calendar Table].[Month].&amp;[7]"/>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6F8E47C8-8C8A-43F6-9F1A-7F2D64CAC824}" sourceName="[Calendar Table].[Year]">
  <data>
    <olap pivotCacheId="258014255">
      <levels count="2">
        <level uniqueName="[Calendar Table].[Year].[(All)]" sourceCaption="(All)" count="0"/>
        <level uniqueName="[Calendar Table].[Year].[Year]" sourceCaption="Year" count="2">
          <ranges>
            <range startItem="0">
              <i n="[Calendar Table].[Year].&amp;[2022]" c="2022"/>
              <i n="[Calendar Table].[Year].&amp;[2023]" c="2023"/>
            </range>
          </ranges>
        </level>
      </levels>
      <selections count="1">
        <selection n="[Calendar Table].[Year].&amp;[2023]"/>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C8F25514-995F-4033-84C7-B7259155C326}" cache="Slicer_Month" caption="Month" columnCount="12" level="1" rowHeight="249238"/>
  <slicer name="Year" xr10:uid="{FDAF8240-02DF-48EF-9C37-AC6B3E77BECB}" cache="Slicer_Year" caption="Year" columnCount="3" level="1" rowHeight="249238"/>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1" xr10:uid="{D9A64FC6-4801-4AF7-9DFB-D9C176FAC01A}" cache="Slicer_Month1" caption="Month" columnCount="12" level="1" rowHeight="249238"/>
  <slicer name="Year 1" xr10:uid="{B370FB20-886F-4C24-A16F-D22EEDE4F785}" cache="Slicer_Year1" caption="Year" columnCount="3" level="1" rowHeight="249238"/>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1479CD-9FDC-4292-9294-67DBF5EF9178}" name="Mapping" displayName="Mapping" ref="A1:G40" totalsRowShown="0">
  <autoFilter ref="A1:G40" xr:uid="{C01479CD-9FDC-4292-9294-67DBF5EF9178}"/>
  <tableColumns count="7">
    <tableColumn id="1" xr3:uid="{16133754-107F-4AC1-8CF6-538815675473}" name="Account Code" dataDxfId="4"/>
    <tableColumn id="2" xr3:uid="{ECA5D095-E134-4CD6-9829-541683601DFB}" name="Balance Check" dataDxfId="3"/>
    <tableColumn id="7" xr3:uid="{3CEAA332-12FD-4318-ADA8-CF1AC4BA358D}" name="Level 1" dataDxfId="2"/>
    <tableColumn id="6" xr3:uid="{841E0093-B11F-4B03-89A6-6F8C9B8FE23E}" name="Level 2" dataDxfId="1"/>
    <tableColumn id="3" xr3:uid="{6B502E43-65B2-4D6A-B7D4-3C5CFAD23D7A}" name="Level 3"/>
    <tableColumn id="4" xr3:uid="{150F603B-EA89-4C21-A78D-3179142F37F7}" name="Level 4"/>
    <tableColumn id="5" xr3:uid="{96EAC61B-0217-4303-9A8A-D3B0CDE1B925}" name="Signag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B275-83F0-4587-A164-1CDB18E29247}">
  <dimension ref="A7:D32"/>
  <sheetViews>
    <sheetView zoomScale="115" zoomScaleNormal="115" workbookViewId="0">
      <selection activeCell="A7" sqref="A7"/>
    </sheetView>
  </sheetViews>
  <sheetFormatPr defaultRowHeight="14.25" x14ac:dyDescent="0.45"/>
  <cols>
    <col min="1" max="1" width="21.1328125" bestFit="1" customWidth="1"/>
    <col min="2" max="2" width="15.53125" customWidth="1"/>
    <col min="3" max="3" width="11.33203125" bestFit="1" customWidth="1"/>
    <col min="4" max="4" width="11.73046875" bestFit="1" customWidth="1"/>
  </cols>
  <sheetData>
    <row r="7" spans="1:4" x14ac:dyDescent="0.45">
      <c r="A7" s="3" t="s">
        <v>27</v>
      </c>
      <c r="B7" t="s">
        <v>34</v>
      </c>
      <c r="C7" t="s">
        <v>35</v>
      </c>
      <c r="D7" t="s">
        <v>36</v>
      </c>
    </row>
    <row r="8" spans="1:4" x14ac:dyDescent="0.45">
      <c r="A8" s="1" t="s">
        <v>7</v>
      </c>
      <c r="B8" s="4"/>
      <c r="C8" s="4"/>
      <c r="D8" s="4"/>
    </row>
    <row r="9" spans="1:4" x14ac:dyDescent="0.45">
      <c r="A9" s="5" t="s">
        <v>12</v>
      </c>
      <c r="B9" s="4"/>
      <c r="C9" s="4"/>
      <c r="D9" s="4"/>
    </row>
    <row r="10" spans="1:4" x14ac:dyDescent="0.45">
      <c r="A10" s="6" t="s">
        <v>12</v>
      </c>
      <c r="B10" s="4"/>
      <c r="C10" s="4"/>
      <c r="D10" s="4"/>
    </row>
    <row r="11" spans="1:4" x14ac:dyDescent="0.45">
      <c r="A11" s="7" t="s">
        <v>14</v>
      </c>
      <c r="B11" s="8">
        <v>0</v>
      </c>
      <c r="C11" s="8">
        <v>0</v>
      </c>
      <c r="D11" s="8">
        <v>0</v>
      </c>
    </row>
    <row r="12" spans="1:4" x14ac:dyDescent="0.45">
      <c r="A12" s="7" t="s">
        <v>13</v>
      </c>
      <c r="B12" s="8">
        <v>38056.210000000006</v>
      </c>
      <c r="C12" s="8">
        <v>34223.47</v>
      </c>
      <c r="D12" s="8">
        <v>3832.7400000000052</v>
      </c>
    </row>
    <row r="13" spans="1:4" x14ac:dyDescent="0.45">
      <c r="A13" s="6" t="s">
        <v>28</v>
      </c>
      <c r="B13" s="8">
        <v>38056.210000000006</v>
      </c>
      <c r="C13" s="8">
        <v>34223.47</v>
      </c>
      <c r="D13" s="8">
        <v>3832.7400000000052</v>
      </c>
    </row>
    <row r="14" spans="1:4" x14ac:dyDescent="0.45">
      <c r="A14" s="5" t="s">
        <v>28</v>
      </c>
      <c r="B14" s="8">
        <v>38056.210000000006</v>
      </c>
      <c r="C14" s="8">
        <v>34223.47</v>
      </c>
      <c r="D14" s="8">
        <v>3832.7400000000052</v>
      </c>
    </row>
    <row r="15" spans="1:4" x14ac:dyDescent="0.45">
      <c r="A15" s="5" t="s">
        <v>8</v>
      </c>
      <c r="B15" s="4"/>
      <c r="C15" s="4"/>
      <c r="D15" s="4"/>
    </row>
    <row r="16" spans="1:4" x14ac:dyDescent="0.45">
      <c r="A16" s="6" t="s">
        <v>9</v>
      </c>
      <c r="B16" s="4"/>
      <c r="C16" s="4"/>
      <c r="D16" s="4"/>
    </row>
    <row r="17" spans="1:4" x14ac:dyDescent="0.45">
      <c r="A17" s="7" t="s">
        <v>11</v>
      </c>
      <c r="B17" s="8">
        <v>451233.65</v>
      </c>
      <c r="C17" s="8">
        <v>538522.66</v>
      </c>
      <c r="D17" s="8">
        <v>-87289.010000000009</v>
      </c>
    </row>
    <row r="18" spans="1:4" x14ac:dyDescent="0.45">
      <c r="A18" s="7" t="s">
        <v>10</v>
      </c>
      <c r="B18" s="8">
        <v>114702.69</v>
      </c>
      <c r="C18" s="8">
        <v>104812.59</v>
      </c>
      <c r="D18" s="8">
        <v>9890.1000000000058</v>
      </c>
    </row>
    <row r="19" spans="1:4" x14ac:dyDescent="0.45">
      <c r="A19" s="6" t="s">
        <v>29</v>
      </c>
      <c r="B19" s="8">
        <v>565936.34000000008</v>
      </c>
      <c r="C19" s="8">
        <v>643335.25</v>
      </c>
      <c r="D19" s="8">
        <v>-77398.909999999916</v>
      </c>
    </row>
    <row r="20" spans="1:4" x14ac:dyDescent="0.45">
      <c r="A20" s="6" t="s">
        <v>15</v>
      </c>
      <c r="B20" s="4"/>
      <c r="C20" s="4"/>
      <c r="D20" s="4"/>
    </row>
    <row r="21" spans="1:4" x14ac:dyDescent="0.45">
      <c r="A21" s="7" t="s">
        <v>1</v>
      </c>
      <c r="B21" s="8">
        <v>-9179.69</v>
      </c>
      <c r="C21" s="8">
        <v>-8543.4699999999993</v>
      </c>
      <c r="D21" s="8">
        <v>-636.22000000000116</v>
      </c>
    </row>
    <row r="22" spans="1:4" x14ac:dyDescent="0.45">
      <c r="A22" s="7" t="s">
        <v>17</v>
      </c>
      <c r="B22" s="8">
        <v>-25136.86</v>
      </c>
      <c r="C22" s="8">
        <v>-20932.96</v>
      </c>
      <c r="D22" s="8">
        <v>-4203.9000000000015</v>
      </c>
    </row>
    <row r="23" spans="1:4" x14ac:dyDescent="0.45">
      <c r="A23" s="7" t="s">
        <v>18</v>
      </c>
      <c r="B23" s="8">
        <v>-371940.24</v>
      </c>
      <c r="C23" s="8">
        <v>-437010.87</v>
      </c>
      <c r="D23" s="8">
        <v>65070.630000000005</v>
      </c>
    </row>
    <row r="24" spans="1:4" x14ac:dyDescent="0.45">
      <c r="A24" s="7" t="s">
        <v>16</v>
      </c>
      <c r="B24" s="8">
        <v>-27982.22</v>
      </c>
      <c r="C24" s="8">
        <v>-26806.6</v>
      </c>
      <c r="D24" s="8">
        <v>-1175.6200000000026</v>
      </c>
    </row>
    <row r="25" spans="1:4" x14ac:dyDescent="0.45">
      <c r="A25" s="7" t="s">
        <v>2</v>
      </c>
      <c r="B25" s="8">
        <v>-15316.45</v>
      </c>
      <c r="C25" s="8">
        <v>-11443.89</v>
      </c>
      <c r="D25" s="8">
        <v>-3872.5600000000013</v>
      </c>
    </row>
    <row r="26" spans="1:4" x14ac:dyDescent="0.45">
      <c r="A26" s="6" t="s">
        <v>30</v>
      </c>
      <c r="B26" s="8">
        <v>-449555.45999999996</v>
      </c>
      <c r="C26" s="8">
        <v>-504737.79</v>
      </c>
      <c r="D26" s="8">
        <v>55182.330000000016</v>
      </c>
    </row>
    <row r="27" spans="1:4" x14ac:dyDescent="0.45">
      <c r="A27" s="5" t="s">
        <v>31</v>
      </c>
      <c r="B27" s="8">
        <v>116380.88000000018</v>
      </c>
      <c r="C27" s="8">
        <v>138597.46000000008</v>
      </c>
      <c r="D27" s="8">
        <v>-22216.5799999999</v>
      </c>
    </row>
    <row r="28" spans="1:4" x14ac:dyDescent="0.45">
      <c r="A28" s="1" t="s">
        <v>32</v>
      </c>
      <c r="B28" s="8">
        <v>154437.09000000032</v>
      </c>
      <c r="C28" s="8">
        <v>172820.93000000005</v>
      </c>
      <c r="D28" s="8">
        <v>-18383.839999999735</v>
      </c>
    </row>
    <row r="29" spans="1:4" x14ac:dyDescent="0.45">
      <c r="A29" s="1" t="s">
        <v>19</v>
      </c>
      <c r="B29" s="4"/>
      <c r="C29" s="4"/>
      <c r="D29" s="4"/>
    </row>
    <row r="30" spans="1:4" x14ac:dyDescent="0.45">
      <c r="A30" s="5" t="s">
        <v>4</v>
      </c>
      <c r="B30" s="8">
        <v>107282.91999999995</v>
      </c>
      <c r="C30" s="8">
        <v>104192.04999999999</v>
      </c>
      <c r="D30" s="8">
        <v>3090.8699999999662</v>
      </c>
    </row>
    <row r="31" spans="1:4" x14ac:dyDescent="0.45">
      <c r="A31" s="5" t="s">
        <v>19</v>
      </c>
      <c r="B31" s="8">
        <v>47154.170000000013</v>
      </c>
      <c r="C31" s="8">
        <v>68628.88</v>
      </c>
      <c r="D31" s="8">
        <v>-21474.709999999992</v>
      </c>
    </row>
    <row r="32" spans="1:4" x14ac:dyDescent="0.45">
      <c r="A32" s="1" t="s">
        <v>33</v>
      </c>
      <c r="B32" s="8">
        <v>154437.08999999997</v>
      </c>
      <c r="C32" s="8">
        <v>172820.93</v>
      </c>
      <c r="D32" s="8">
        <v>-18383.840000000026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7BB0F-843E-4DA7-9DA3-E73FFA8EBF8A}">
  <dimension ref="A1:G40"/>
  <sheetViews>
    <sheetView workbookViewId="0">
      <selection activeCell="D7" sqref="D7"/>
    </sheetView>
  </sheetViews>
  <sheetFormatPr defaultRowHeight="14.25" x14ac:dyDescent="0.45"/>
  <cols>
    <col min="1" max="1" width="14" bestFit="1" customWidth="1"/>
    <col min="2" max="2" width="18.53125" customWidth="1"/>
    <col min="3" max="3" width="12" customWidth="1"/>
    <col min="4" max="6" width="16.265625" bestFit="1" customWidth="1"/>
    <col min="7" max="7" width="14.796875" bestFit="1" customWidth="1"/>
  </cols>
  <sheetData>
    <row r="1" spans="1:7" x14ac:dyDescent="0.45">
      <c r="A1" s="1" t="s">
        <v>0</v>
      </c>
      <c r="B1" s="1" t="s">
        <v>21</v>
      </c>
      <c r="C1" s="1" t="s">
        <v>22</v>
      </c>
      <c r="D1" s="1" t="s">
        <v>23</v>
      </c>
      <c r="E1" t="s">
        <v>24</v>
      </c>
      <c r="F1" t="s">
        <v>25</v>
      </c>
      <c r="G1" s="1" t="s">
        <v>26</v>
      </c>
    </row>
    <row r="2" spans="1:7" x14ac:dyDescent="0.45">
      <c r="A2" s="2">
        <v>200</v>
      </c>
      <c r="B2" s="1" t="s">
        <v>6</v>
      </c>
      <c r="C2" t="s">
        <v>19</v>
      </c>
      <c r="D2" t="s">
        <v>4</v>
      </c>
      <c r="E2" t="s">
        <v>4</v>
      </c>
      <c r="F2" t="s">
        <v>4</v>
      </c>
      <c r="G2">
        <v>-1</v>
      </c>
    </row>
    <row r="3" spans="1:7" x14ac:dyDescent="0.45">
      <c r="A3" s="2">
        <v>220</v>
      </c>
      <c r="B3" s="1" t="s">
        <v>6</v>
      </c>
      <c r="C3" t="s">
        <v>19</v>
      </c>
      <c r="D3" t="s">
        <v>4</v>
      </c>
      <c r="E3" t="s">
        <v>4</v>
      </c>
      <c r="F3" t="s">
        <v>4</v>
      </c>
      <c r="G3">
        <v>-1</v>
      </c>
    </row>
    <row r="4" spans="1:7" x14ac:dyDescent="0.45">
      <c r="A4" s="2">
        <v>260</v>
      </c>
      <c r="B4" s="1" t="s">
        <v>6</v>
      </c>
      <c r="C4" t="s">
        <v>19</v>
      </c>
      <c r="D4" t="s">
        <v>4</v>
      </c>
      <c r="E4" t="s">
        <v>4</v>
      </c>
      <c r="F4" t="s">
        <v>4</v>
      </c>
      <c r="G4">
        <v>-1</v>
      </c>
    </row>
    <row r="5" spans="1:7" x14ac:dyDescent="0.45">
      <c r="A5" s="2">
        <v>310</v>
      </c>
      <c r="B5" s="1" t="s">
        <v>6</v>
      </c>
      <c r="C5" t="s">
        <v>19</v>
      </c>
      <c r="D5" t="s">
        <v>4</v>
      </c>
      <c r="E5" t="s">
        <v>4</v>
      </c>
      <c r="F5" t="s">
        <v>4</v>
      </c>
      <c r="G5">
        <v>-1</v>
      </c>
    </row>
    <row r="6" spans="1:7" x14ac:dyDescent="0.45">
      <c r="A6" s="2">
        <v>320</v>
      </c>
      <c r="B6" s="1" t="s">
        <v>6</v>
      </c>
      <c r="C6" t="s">
        <v>19</v>
      </c>
      <c r="D6" t="s">
        <v>4</v>
      </c>
      <c r="E6" t="s">
        <v>4</v>
      </c>
      <c r="F6" t="s">
        <v>4</v>
      </c>
      <c r="G6">
        <v>-1</v>
      </c>
    </row>
    <row r="7" spans="1:7" x14ac:dyDescent="0.45">
      <c r="A7" s="2">
        <v>325</v>
      </c>
      <c r="B7" s="1" t="s">
        <v>6</v>
      </c>
      <c r="C7" t="s">
        <v>19</v>
      </c>
      <c r="D7" t="s">
        <v>4</v>
      </c>
      <c r="E7" t="s">
        <v>4</v>
      </c>
      <c r="F7" t="s">
        <v>4</v>
      </c>
      <c r="G7">
        <v>-1</v>
      </c>
    </row>
    <row r="8" spans="1:7" x14ac:dyDescent="0.45">
      <c r="A8" s="2">
        <v>400</v>
      </c>
      <c r="B8" s="1" t="s">
        <v>6</v>
      </c>
      <c r="C8" t="s">
        <v>19</v>
      </c>
      <c r="D8" t="s">
        <v>4</v>
      </c>
      <c r="E8" t="s">
        <v>4</v>
      </c>
      <c r="F8" t="s">
        <v>4</v>
      </c>
      <c r="G8">
        <v>-1</v>
      </c>
    </row>
    <row r="9" spans="1:7" x14ac:dyDescent="0.45">
      <c r="A9" s="2">
        <v>404</v>
      </c>
      <c r="B9" s="1" t="s">
        <v>6</v>
      </c>
      <c r="C9" t="s">
        <v>19</v>
      </c>
      <c r="D9" t="s">
        <v>4</v>
      </c>
      <c r="E9" t="s">
        <v>4</v>
      </c>
      <c r="F9" t="s">
        <v>4</v>
      </c>
      <c r="G9">
        <v>-1</v>
      </c>
    </row>
    <row r="10" spans="1:7" x14ac:dyDescent="0.45">
      <c r="A10" s="2">
        <v>408</v>
      </c>
      <c r="B10" s="1" t="s">
        <v>6</v>
      </c>
      <c r="C10" t="s">
        <v>19</v>
      </c>
      <c r="D10" t="s">
        <v>4</v>
      </c>
      <c r="E10" t="s">
        <v>4</v>
      </c>
      <c r="F10" t="s">
        <v>4</v>
      </c>
      <c r="G10">
        <v>-1</v>
      </c>
    </row>
    <row r="11" spans="1:7" x14ac:dyDescent="0.45">
      <c r="A11" s="2">
        <v>412</v>
      </c>
      <c r="B11" s="1" t="s">
        <v>6</v>
      </c>
      <c r="C11" t="s">
        <v>19</v>
      </c>
      <c r="D11" t="s">
        <v>4</v>
      </c>
      <c r="E11" t="s">
        <v>4</v>
      </c>
      <c r="F11" t="s">
        <v>4</v>
      </c>
      <c r="G11">
        <v>-1</v>
      </c>
    </row>
    <row r="12" spans="1:7" x14ac:dyDescent="0.45">
      <c r="A12" s="2">
        <v>416</v>
      </c>
      <c r="B12" s="1" t="s">
        <v>6</v>
      </c>
      <c r="C12" t="s">
        <v>19</v>
      </c>
      <c r="D12" t="s">
        <v>4</v>
      </c>
      <c r="E12" t="s">
        <v>4</v>
      </c>
      <c r="F12" t="s">
        <v>4</v>
      </c>
      <c r="G12">
        <v>-1</v>
      </c>
    </row>
    <row r="13" spans="1:7" x14ac:dyDescent="0.45">
      <c r="A13" s="2">
        <v>429</v>
      </c>
      <c r="B13" s="1" t="s">
        <v>6</v>
      </c>
      <c r="C13" t="s">
        <v>19</v>
      </c>
      <c r="D13" t="s">
        <v>4</v>
      </c>
      <c r="E13" t="s">
        <v>4</v>
      </c>
      <c r="F13" t="s">
        <v>4</v>
      </c>
      <c r="G13">
        <v>-1</v>
      </c>
    </row>
    <row r="14" spans="1:7" x14ac:dyDescent="0.45">
      <c r="A14" s="2">
        <v>433</v>
      </c>
      <c r="B14" s="1" t="s">
        <v>6</v>
      </c>
      <c r="C14" t="s">
        <v>19</v>
      </c>
      <c r="D14" t="s">
        <v>4</v>
      </c>
      <c r="E14" t="s">
        <v>4</v>
      </c>
      <c r="F14" t="s">
        <v>4</v>
      </c>
      <c r="G14">
        <v>-1</v>
      </c>
    </row>
    <row r="15" spans="1:7" x14ac:dyDescent="0.45">
      <c r="A15" s="2">
        <v>445</v>
      </c>
      <c r="B15" s="1" t="s">
        <v>6</v>
      </c>
      <c r="C15" t="s">
        <v>19</v>
      </c>
      <c r="D15" t="s">
        <v>4</v>
      </c>
      <c r="E15" t="s">
        <v>4</v>
      </c>
      <c r="F15" t="s">
        <v>4</v>
      </c>
      <c r="G15">
        <v>-1</v>
      </c>
    </row>
    <row r="16" spans="1:7" x14ac:dyDescent="0.45">
      <c r="A16" s="2">
        <v>449</v>
      </c>
      <c r="B16" s="1" t="s">
        <v>6</v>
      </c>
      <c r="C16" t="s">
        <v>19</v>
      </c>
      <c r="D16" t="s">
        <v>4</v>
      </c>
      <c r="E16" t="s">
        <v>4</v>
      </c>
      <c r="F16" t="s">
        <v>4</v>
      </c>
      <c r="G16">
        <v>-1</v>
      </c>
    </row>
    <row r="17" spans="1:7" x14ac:dyDescent="0.45">
      <c r="A17" s="2">
        <v>463</v>
      </c>
      <c r="B17" s="1" t="s">
        <v>6</v>
      </c>
      <c r="C17" t="s">
        <v>19</v>
      </c>
      <c r="D17" t="s">
        <v>4</v>
      </c>
      <c r="E17" t="s">
        <v>4</v>
      </c>
      <c r="F17" t="s">
        <v>4</v>
      </c>
      <c r="G17">
        <v>-1</v>
      </c>
    </row>
    <row r="18" spans="1:7" x14ac:dyDescent="0.45">
      <c r="A18" s="2">
        <v>465</v>
      </c>
      <c r="B18" s="1" t="s">
        <v>6</v>
      </c>
      <c r="C18" t="s">
        <v>19</v>
      </c>
      <c r="D18" t="s">
        <v>4</v>
      </c>
      <c r="E18" t="s">
        <v>4</v>
      </c>
      <c r="F18" t="s">
        <v>4</v>
      </c>
      <c r="G18">
        <v>-1</v>
      </c>
    </row>
    <row r="19" spans="1:7" x14ac:dyDescent="0.45">
      <c r="A19" s="2">
        <v>469</v>
      </c>
      <c r="B19" s="1" t="s">
        <v>6</v>
      </c>
      <c r="C19" t="s">
        <v>19</v>
      </c>
      <c r="D19" t="s">
        <v>4</v>
      </c>
      <c r="E19" t="s">
        <v>4</v>
      </c>
      <c r="F19" t="s">
        <v>4</v>
      </c>
      <c r="G19">
        <v>-1</v>
      </c>
    </row>
    <row r="20" spans="1:7" x14ac:dyDescent="0.45">
      <c r="A20" s="2">
        <v>473</v>
      </c>
      <c r="B20" s="1" t="s">
        <v>6</v>
      </c>
      <c r="C20" t="s">
        <v>19</v>
      </c>
      <c r="D20" t="s">
        <v>4</v>
      </c>
      <c r="E20" t="s">
        <v>4</v>
      </c>
      <c r="F20" t="s">
        <v>4</v>
      </c>
      <c r="G20">
        <v>-1</v>
      </c>
    </row>
    <row r="21" spans="1:7" x14ac:dyDescent="0.45">
      <c r="A21" s="2">
        <v>477</v>
      </c>
      <c r="B21" s="1" t="s">
        <v>6</v>
      </c>
      <c r="C21" t="s">
        <v>19</v>
      </c>
      <c r="D21" t="s">
        <v>4</v>
      </c>
      <c r="E21" t="s">
        <v>4</v>
      </c>
      <c r="F21" t="s">
        <v>4</v>
      </c>
      <c r="G21">
        <v>-1</v>
      </c>
    </row>
    <row r="22" spans="1:7" x14ac:dyDescent="0.45">
      <c r="A22" s="2">
        <v>479</v>
      </c>
      <c r="B22" s="1" t="s">
        <v>6</v>
      </c>
      <c r="C22" t="s">
        <v>19</v>
      </c>
      <c r="D22" t="s">
        <v>4</v>
      </c>
      <c r="E22" t="s">
        <v>4</v>
      </c>
      <c r="F22" t="s">
        <v>4</v>
      </c>
      <c r="G22">
        <v>-1</v>
      </c>
    </row>
    <row r="23" spans="1:7" x14ac:dyDescent="0.45">
      <c r="A23" s="2">
        <v>480</v>
      </c>
      <c r="B23" s="1" t="s">
        <v>6</v>
      </c>
      <c r="C23" t="s">
        <v>19</v>
      </c>
      <c r="D23" t="s">
        <v>4</v>
      </c>
      <c r="E23" t="s">
        <v>4</v>
      </c>
      <c r="F23" t="s">
        <v>4</v>
      </c>
      <c r="G23">
        <v>-1</v>
      </c>
    </row>
    <row r="24" spans="1:7" x14ac:dyDescent="0.45">
      <c r="A24" s="2">
        <v>482</v>
      </c>
      <c r="B24" s="1" t="s">
        <v>6</v>
      </c>
      <c r="C24" t="s">
        <v>19</v>
      </c>
      <c r="D24" t="s">
        <v>4</v>
      </c>
      <c r="E24" t="s">
        <v>4</v>
      </c>
      <c r="F24" t="s">
        <v>4</v>
      </c>
      <c r="G24">
        <v>-1</v>
      </c>
    </row>
    <row r="25" spans="1:7" x14ac:dyDescent="0.45">
      <c r="A25" s="2">
        <v>500</v>
      </c>
      <c r="B25" s="1" t="s">
        <v>6</v>
      </c>
      <c r="C25" t="s">
        <v>19</v>
      </c>
      <c r="D25" t="s">
        <v>4</v>
      </c>
      <c r="E25" t="s">
        <v>4</v>
      </c>
      <c r="F25" t="s">
        <v>4</v>
      </c>
      <c r="G25">
        <v>-1</v>
      </c>
    </row>
    <row r="26" spans="1:7" x14ac:dyDescent="0.45">
      <c r="A26" s="2">
        <v>610</v>
      </c>
      <c r="B26" s="1" t="s">
        <v>6</v>
      </c>
      <c r="C26" t="s">
        <v>7</v>
      </c>
      <c r="D26" t="s">
        <v>8</v>
      </c>
      <c r="E26" t="s">
        <v>9</v>
      </c>
      <c r="F26" t="s">
        <v>10</v>
      </c>
      <c r="G26">
        <v>1</v>
      </c>
    </row>
    <row r="27" spans="1:7" x14ac:dyDescent="0.45">
      <c r="A27" s="2">
        <v>650</v>
      </c>
      <c r="B27" s="1" t="s">
        <v>6</v>
      </c>
      <c r="C27" t="s">
        <v>7</v>
      </c>
      <c r="D27" t="s">
        <v>8</v>
      </c>
      <c r="E27" t="s">
        <v>9</v>
      </c>
      <c r="F27" t="s">
        <v>11</v>
      </c>
      <c r="G27">
        <v>1</v>
      </c>
    </row>
    <row r="28" spans="1:7" x14ac:dyDescent="0.45">
      <c r="A28" s="2">
        <v>710</v>
      </c>
      <c r="B28" s="1" t="s">
        <v>6</v>
      </c>
      <c r="C28" t="s">
        <v>7</v>
      </c>
      <c r="D28" t="s">
        <v>12</v>
      </c>
      <c r="E28" t="s">
        <v>12</v>
      </c>
      <c r="F28" t="s">
        <v>13</v>
      </c>
      <c r="G28">
        <v>1</v>
      </c>
    </row>
    <row r="29" spans="1:7" x14ac:dyDescent="0.45">
      <c r="A29" s="2">
        <v>711</v>
      </c>
      <c r="B29" s="1" t="s">
        <v>6</v>
      </c>
      <c r="C29" t="s">
        <v>7</v>
      </c>
      <c r="D29" t="s">
        <v>12</v>
      </c>
      <c r="E29" t="s">
        <v>12</v>
      </c>
      <c r="F29" t="s">
        <v>13</v>
      </c>
      <c r="G29">
        <v>1</v>
      </c>
    </row>
    <row r="30" spans="1:7" x14ac:dyDescent="0.45">
      <c r="A30" s="2">
        <v>770</v>
      </c>
      <c r="B30" s="1" t="s">
        <v>6</v>
      </c>
      <c r="C30" t="s">
        <v>7</v>
      </c>
      <c r="D30" t="s">
        <v>12</v>
      </c>
      <c r="E30" t="s">
        <v>12</v>
      </c>
      <c r="F30" t="s">
        <v>14</v>
      </c>
      <c r="G30">
        <v>1</v>
      </c>
    </row>
    <row r="31" spans="1:7" x14ac:dyDescent="0.45">
      <c r="A31" s="2">
        <v>771</v>
      </c>
      <c r="B31" s="1" t="s">
        <v>6</v>
      </c>
      <c r="C31" t="s">
        <v>7</v>
      </c>
      <c r="D31" t="s">
        <v>12</v>
      </c>
      <c r="E31" t="s">
        <v>12</v>
      </c>
      <c r="F31" t="s">
        <v>14</v>
      </c>
      <c r="G31">
        <v>1</v>
      </c>
    </row>
    <row r="32" spans="1:7" x14ac:dyDescent="0.45">
      <c r="A32" s="2">
        <v>800</v>
      </c>
      <c r="B32" s="1" t="s">
        <v>6</v>
      </c>
      <c r="C32" t="s">
        <v>7</v>
      </c>
      <c r="D32" t="s">
        <v>8</v>
      </c>
      <c r="E32" t="s">
        <v>15</v>
      </c>
      <c r="F32" t="s">
        <v>16</v>
      </c>
      <c r="G32">
        <v>1</v>
      </c>
    </row>
    <row r="33" spans="1:7" x14ac:dyDescent="0.45">
      <c r="A33" s="2">
        <v>805</v>
      </c>
      <c r="B33" s="1" t="s">
        <v>6</v>
      </c>
      <c r="C33" t="s">
        <v>7</v>
      </c>
      <c r="D33" t="s">
        <v>8</v>
      </c>
      <c r="E33" t="s">
        <v>15</v>
      </c>
      <c r="F33" t="s">
        <v>1</v>
      </c>
      <c r="G33">
        <v>1</v>
      </c>
    </row>
    <row r="34" spans="1:7" x14ac:dyDescent="0.45">
      <c r="A34" s="2">
        <v>820</v>
      </c>
      <c r="B34" s="1" t="s">
        <v>6</v>
      </c>
      <c r="C34" t="s">
        <v>7</v>
      </c>
      <c r="D34" t="s">
        <v>8</v>
      </c>
      <c r="E34" t="s">
        <v>15</v>
      </c>
      <c r="F34" t="s">
        <v>2</v>
      </c>
      <c r="G34">
        <v>1</v>
      </c>
    </row>
    <row r="35" spans="1:7" x14ac:dyDescent="0.45">
      <c r="A35" s="2">
        <v>825</v>
      </c>
      <c r="B35" s="1" t="s">
        <v>6</v>
      </c>
      <c r="C35" t="s">
        <v>7</v>
      </c>
      <c r="D35" t="s">
        <v>8</v>
      </c>
      <c r="E35" t="s">
        <v>15</v>
      </c>
      <c r="F35" t="s">
        <v>17</v>
      </c>
      <c r="G35">
        <v>1</v>
      </c>
    </row>
    <row r="36" spans="1:7" x14ac:dyDescent="0.45">
      <c r="A36" s="2">
        <v>826</v>
      </c>
      <c r="B36" s="1" t="s">
        <v>6</v>
      </c>
      <c r="C36" t="s">
        <v>7</v>
      </c>
      <c r="D36" t="s">
        <v>8</v>
      </c>
      <c r="E36" t="s">
        <v>15</v>
      </c>
      <c r="F36" t="s">
        <v>17</v>
      </c>
      <c r="G36">
        <v>1</v>
      </c>
    </row>
    <row r="37" spans="1:7" x14ac:dyDescent="0.45">
      <c r="A37" s="2">
        <v>830</v>
      </c>
      <c r="B37" s="1" t="s">
        <v>6</v>
      </c>
      <c r="C37" t="s">
        <v>7</v>
      </c>
      <c r="D37" t="s">
        <v>8</v>
      </c>
      <c r="E37" t="s">
        <v>15</v>
      </c>
      <c r="F37" t="s">
        <v>18</v>
      </c>
      <c r="G37">
        <v>1</v>
      </c>
    </row>
    <row r="38" spans="1:7" x14ac:dyDescent="0.45">
      <c r="A38" s="2">
        <v>950</v>
      </c>
      <c r="B38" s="1" t="s">
        <v>6</v>
      </c>
      <c r="C38" t="s">
        <v>19</v>
      </c>
      <c r="D38" t="s">
        <v>19</v>
      </c>
      <c r="E38" t="s">
        <v>19</v>
      </c>
      <c r="F38" t="s">
        <v>20</v>
      </c>
      <c r="G38">
        <v>-1</v>
      </c>
    </row>
    <row r="39" spans="1:7" x14ac:dyDescent="0.45">
      <c r="A39" s="2" t="s">
        <v>3</v>
      </c>
      <c r="B39" s="1" t="s">
        <v>6</v>
      </c>
      <c r="C39" t="s">
        <v>19</v>
      </c>
      <c r="D39" t="s">
        <v>19</v>
      </c>
      <c r="E39" t="s">
        <v>19</v>
      </c>
      <c r="F39" t="s">
        <v>4</v>
      </c>
      <c r="G39">
        <v>-1</v>
      </c>
    </row>
    <row r="40" spans="1:7" x14ac:dyDescent="0.45">
      <c r="A40" s="2">
        <v>980</v>
      </c>
      <c r="B40" s="1" t="s">
        <v>6</v>
      </c>
      <c r="C40" t="s">
        <v>19</v>
      </c>
      <c r="D40" t="s">
        <v>19</v>
      </c>
      <c r="E40" t="s">
        <v>19</v>
      </c>
      <c r="F40" t="s">
        <v>5</v>
      </c>
      <c r="G40">
        <v>-1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A47E-7AB1-4581-985B-F7FD2BE401BA}">
  <dimension ref="A7:D33"/>
  <sheetViews>
    <sheetView tabSelected="1" zoomScale="115" zoomScaleNormal="115" workbookViewId="0">
      <selection activeCell="A5" sqref="A5"/>
    </sheetView>
  </sheetViews>
  <sheetFormatPr defaultRowHeight="14.25" x14ac:dyDescent="0.45"/>
  <cols>
    <col min="1" max="1" width="21.1328125" bestFit="1" customWidth="1"/>
    <col min="2" max="2" width="15.53125" customWidth="1"/>
    <col min="3" max="3" width="11.33203125" bestFit="1" customWidth="1"/>
    <col min="4" max="4" width="11.73046875" bestFit="1" customWidth="1"/>
  </cols>
  <sheetData>
    <row r="7" spans="1:4" x14ac:dyDescent="0.45">
      <c r="A7" t="s">
        <v>27</v>
      </c>
      <c r="B7" s="9" t="str" vm="8">
        <f>CUBEMEMBER("ThisWorkbookDataModel","[Measures].[Closing Balance Actual]","Actual")</f>
        <v>Actual</v>
      </c>
      <c r="C7" s="9" t="str" vm="4">
        <f>CUBEMEMBER("ThisWorkbookDataModel","[Measures].[Closing Balance Last Year]","Last Year")</f>
        <v>Last Year</v>
      </c>
      <c r="D7" s="9" t="str" vm="19">
        <f>CUBEMEMBER("ThisWorkbookDataModel","[Measures].[Actual vs Last Year]")</f>
        <v>Actual vs Last Year</v>
      </c>
    </row>
    <row r="8" spans="1:4" x14ac:dyDescent="0.45">
      <c r="A8" s="1" t="str" vm="7">
        <f>CUBEMEMBER("ThisWorkbookDataModel",{"[Mapping].[Level 1].&amp;[Net Assets]","[Mapping].[Level 2].&amp;[Fixed Assets]","[Mapping].[Level 3].&amp;[Fixed Assets]"})</f>
        <v>Fixed Assets</v>
      </c>
    </row>
    <row r="9" spans="1:4" x14ac:dyDescent="0.45">
      <c r="A9" s="1" t="str" vm="12">
        <f>CUBEMEMBER("ThisWorkbookDataModel",{"[Mapping].[Level 1].&amp;[Net Assets]","[Mapping].[Level 2].&amp;[Fixed Assets]","[Mapping].[Level 3].&amp;[Fixed Assets]","[Mapping].[Level 4].&amp;[Intangible Assets]"})</f>
        <v>Intangible Assets</v>
      </c>
      <c r="B9" vm="26">
        <f>CUBEVALUE("ThisWorkbookDataModel",$A9,B$7,Slicer_Month1,Slicer_Year1)</f>
        <v>0</v>
      </c>
      <c r="C9" vm="23">
        <f>CUBEVALUE("ThisWorkbookDataModel",$A9,C$7,Slicer_Month1,Slicer_Year1)</f>
        <v>0</v>
      </c>
      <c r="D9" vm="65">
        <f>CUBEVALUE("ThisWorkbookDataModel",$A9,D$7,Slicer_Month1,Slicer_Year1)</f>
        <v>0</v>
      </c>
    </row>
    <row r="10" spans="1:4" x14ac:dyDescent="0.45">
      <c r="A10" s="1" t="str" vm="10">
        <f>CUBEMEMBER("ThisWorkbookDataModel",{"[Mapping].[Level 1].&amp;[Net Assets]","[Mapping].[Level 2].&amp;[Fixed Assets]","[Mapping].[Level 3].&amp;[Fixed Assets]","[Mapping].[Level 4].&amp;[Tangible Assets]"})</f>
        <v>Tangible Assets</v>
      </c>
      <c r="B10" vm="35">
        <f>CUBEVALUE("ThisWorkbookDataModel",$A10,B$7,Slicer_Month1,Slicer_Year1)</f>
        <v>38056.210000000006</v>
      </c>
      <c r="C10" vm="36">
        <f>CUBEVALUE("ThisWorkbookDataModel",$A10,C$7,Slicer_Month1,Slicer_Year1)</f>
        <v>34223.47</v>
      </c>
      <c r="D10" vm="37">
        <f>CUBEVALUE("ThisWorkbookDataModel",$A10,D$7,Slicer_Month1,Slicer_Year1)</f>
        <v>3832.7400000000052</v>
      </c>
    </row>
    <row r="11" spans="1:4" x14ac:dyDescent="0.45">
      <c r="A11" s="10" t="str" vm="7">
        <f>CUBEMEMBER("ThisWorkbookDataModel",{"[Mapping].[Level 1].&amp;[Net Assets]","[Mapping].[Level 2].&amp;[Fixed Assets]","[Mapping].[Level 3].&amp;[Fixed Assets]"},"Fixed Assets Total")</f>
        <v>Fixed Assets Total</v>
      </c>
      <c r="B11" s="11" vm="32">
        <f>CUBEVALUE("ThisWorkbookDataModel",$A11,B$7,Slicer_Month1,Slicer_Year1)</f>
        <v>38056.210000000006</v>
      </c>
      <c r="C11" s="11" vm="28">
        <f>CUBEVALUE("ThisWorkbookDataModel",$A11,C$7,Slicer_Month1,Slicer_Year1)</f>
        <v>34223.47</v>
      </c>
      <c r="D11" s="11" vm="63">
        <f>CUBEVALUE("ThisWorkbookDataModel",$A11,D$7,Slicer_Month1,Slicer_Year1)</f>
        <v>3832.7400000000052</v>
      </c>
    </row>
    <row r="12" spans="1:4" x14ac:dyDescent="0.45">
      <c r="A12" s="1" t="str" vm="3">
        <f>CUBEMEMBER("ThisWorkbookDataModel",{"[Mapping].[Level 1].&amp;[Net Assets]","[Mapping].[Level 2].&amp;[Fixed Assets]"},"Fixed Assets Total")</f>
        <v>Fixed Assets Total</v>
      </c>
      <c r="B12" vm="22">
        <f>CUBEVALUE("ThisWorkbookDataModel",$A12,B$7,Slicer_Month1,Slicer_Year1)</f>
        <v>38056.210000000006</v>
      </c>
      <c r="C12" vm="20">
        <f>CUBEVALUE("ThisWorkbookDataModel",$A12,C$7,Slicer_Month1,Slicer_Year1)</f>
        <v>34223.47</v>
      </c>
      <c r="D12" vm="67">
        <f>CUBEVALUE("ThisWorkbookDataModel",$A12,D$7,Slicer_Month1,Slicer_Year1)</f>
        <v>3832.7400000000052</v>
      </c>
    </row>
    <row r="13" spans="1:4" x14ac:dyDescent="0.45">
      <c r="A13" s="1"/>
    </row>
    <row r="14" spans="1:4" x14ac:dyDescent="0.45">
      <c r="A14" s="1"/>
    </row>
    <row r="15" spans="1:4" x14ac:dyDescent="0.45">
      <c r="A15" s="1" t="str" vm="15">
        <f>CUBEMEMBER("ThisWorkbookDataModel",{"[Mapping].[Level 1].&amp;[Net Assets]","[Mapping].[Level 2].&amp;[Net Current Assets]","[Mapping].[Level 3].&amp;[Current Assets]","[Mapping].[Level 4].&amp;[Cash at Bank]"})</f>
        <v>Cash at Bank</v>
      </c>
      <c r="B15" vm="46">
        <f>CUBEVALUE("ThisWorkbookDataModel",$A15,B$7,Slicer_Month1,Slicer_Year1)</f>
        <v>451233.65</v>
      </c>
      <c r="C15" vm="47">
        <f>CUBEVALUE("ThisWorkbookDataModel",$A15,C$7,Slicer_Month1,Slicer_Year1)</f>
        <v>538522.66</v>
      </c>
      <c r="D15" vm="59">
        <f>CUBEVALUE("ThisWorkbookDataModel",$A15,D$7,Slicer_Month1,Slicer_Year1)</f>
        <v>-87289.010000000009</v>
      </c>
    </row>
    <row r="16" spans="1:4" x14ac:dyDescent="0.45">
      <c r="A16" s="1" t="str" vm="13">
        <f>CUBEMEMBER("ThisWorkbookDataModel",{"[Mapping].[Level 1].&amp;[Net Assets]","[Mapping].[Level 2].&amp;[Net Current Assets]","[Mapping].[Level 3].&amp;[Current Assets]","[Mapping].[Level 4].&amp;[Trade Debtors]"})</f>
        <v>Trade Debtors</v>
      </c>
      <c r="B16" vm="27">
        <f>CUBEVALUE("ThisWorkbookDataModel",$A16,B$7,Slicer_Month1,Slicer_Year1)</f>
        <v>114702.69</v>
      </c>
      <c r="C16" vm="25">
        <f>CUBEVALUE("ThisWorkbookDataModel",$A16,C$7,Slicer_Month1,Slicer_Year1)</f>
        <v>104812.59</v>
      </c>
      <c r="D16" vm="64">
        <f>CUBEVALUE("ThisWorkbookDataModel",$A16,D$7,Slicer_Month1,Slicer_Year1)</f>
        <v>9890.1000000000058</v>
      </c>
    </row>
    <row r="17" spans="1:4" x14ac:dyDescent="0.45">
      <c r="A17" s="10" t="str" vm="11">
        <f>CUBEMEMBER("ThisWorkbookDataModel",{"[Mapping].[Level 1].&amp;[Net Assets]","[Mapping].[Level 2].&amp;[Net Current Assets]","[Mapping].[Level 3].&amp;[Current Assets]"},"Current Assets Total")</f>
        <v>Current Assets Total</v>
      </c>
      <c r="B17" s="11" vm="38">
        <f>CUBEVALUE("ThisWorkbookDataModel",$A17,B$7,Slicer_Month1,Slicer_Year1)</f>
        <v>565936.34000000008</v>
      </c>
      <c r="C17" s="11" vm="39">
        <f>CUBEVALUE("ThisWorkbookDataModel",$A17,C$7,Slicer_Month1,Slicer_Year1)</f>
        <v>643335.25</v>
      </c>
      <c r="D17" s="11" vm="40">
        <f>CUBEVALUE("ThisWorkbookDataModel",$A17,D$7,Slicer_Month1,Slicer_Year1)</f>
        <v>-77398.909999999916</v>
      </c>
    </row>
    <row r="18" spans="1:4" x14ac:dyDescent="0.45">
      <c r="A18" s="1"/>
    </row>
    <row r="19" spans="1:4" x14ac:dyDescent="0.45">
      <c r="A19" s="1" t="str" vm="9">
        <f>CUBEMEMBER("ThisWorkbookDataModel",{"[Mapping].[Level 1].&amp;[Net Assets]","[Mapping].[Level 2].&amp;[Net Current Assets]","[Mapping].[Level 3].&amp;[Current Liabilities]"})</f>
        <v>Current Liabilities</v>
      </c>
    </row>
    <row r="20" spans="1:4" x14ac:dyDescent="0.45">
      <c r="A20" s="1" t="str" vm="6">
        <f>CUBEMEMBER("ThisWorkbookDataModel",{"[Mapping].[Level 1].&amp;[Net Assets]","[Mapping].[Level 2].&amp;[Net Current Assets]","[Mapping].[Level 3].&amp;[Current Liabilities]","[Mapping].[Level 4].&amp;[Accruals]"})</f>
        <v>Accruals</v>
      </c>
      <c r="B20" vm="33">
        <f>CUBEVALUE("ThisWorkbookDataModel",$A20,B$7,Slicer_Month1,Slicer_Year1)</f>
        <v>-9179.69</v>
      </c>
      <c r="C20" vm="31">
        <f>CUBEVALUE("ThisWorkbookDataModel",$A20,C$7,Slicer_Month1,Slicer_Year1)</f>
        <v>-8543.4699999999993</v>
      </c>
      <c r="D20" vm="61">
        <f>CUBEVALUE("ThisWorkbookDataModel",$A20,D$7,Slicer_Month1,Slicer_Year1)</f>
        <v>-636.22000000000116</v>
      </c>
    </row>
    <row r="21" spans="1:4" x14ac:dyDescent="0.45">
      <c r="A21" s="1" t="str" vm="2">
        <f>CUBEMEMBER("ThisWorkbookDataModel",{"[Mapping].[Level 1].&amp;[Net Assets]","[Mapping].[Level 2].&amp;[Net Current Assets]","[Mapping].[Level 3].&amp;[Current Liabilities]","[Mapping].[Level 4].&amp;[PAYE/NIC]"})</f>
        <v>PAYE/NIC</v>
      </c>
      <c r="B21" vm="24">
        <f>CUBEVALUE("ThisWorkbookDataModel",$A21,B$7,Slicer_Month1,Slicer_Year1)</f>
        <v>-25136.86</v>
      </c>
      <c r="C21" vm="21">
        <f>CUBEVALUE("ThisWorkbookDataModel",$A21,C$7,Slicer_Month1,Slicer_Year1)</f>
        <v>-20932.96</v>
      </c>
      <c r="D21" vm="66">
        <f>CUBEVALUE("ThisWorkbookDataModel",$A21,D$7,Slicer_Month1,Slicer_Year1)</f>
        <v>-4203.9000000000015</v>
      </c>
    </row>
    <row r="22" spans="1:4" x14ac:dyDescent="0.45">
      <c r="A22" s="1" t="str" vm="18">
        <f>CUBEMEMBER("ThisWorkbookDataModel",{"[Mapping].[Level 1].&amp;[Net Assets]","[Mapping].[Level 2].&amp;[Net Current Assets]","[Mapping].[Level 3].&amp;[Current Liabilities]","[Mapping].[Level 4].&amp;[Provisions]"})</f>
        <v>Provisions</v>
      </c>
      <c r="B22" vm="56">
        <f>CUBEVALUE("ThisWorkbookDataModel",$A22,B$7,Slicer_Month1,Slicer_Year1)</f>
        <v>-371940.24</v>
      </c>
      <c r="C22" vm="57">
        <f>CUBEVALUE("ThisWorkbookDataModel",$A22,C$7,Slicer_Month1,Slicer_Year1)</f>
        <v>-437010.87</v>
      </c>
      <c r="D22" vm="58">
        <f>CUBEVALUE("ThisWorkbookDataModel",$A22,D$7,Slicer_Month1,Slicer_Year1)</f>
        <v>65070.630000000005</v>
      </c>
    </row>
    <row r="23" spans="1:4" x14ac:dyDescent="0.45">
      <c r="A23" s="1" t="str" vm="16">
        <f>CUBEMEMBER("ThisWorkbookDataModel",{"[Mapping].[Level 1].&amp;[Net Assets]","[Mapping].[Level 2].&amp;[Net Current Assets]","[Mapping].[Level 3].&amp;[Current Liabilities]","[Mapping].[Level 4].&amp;[Trade Creditors]"})</f>
        <v>Trade Creditors</v>
      </c>
      <c r="B23" vm="30">
        <f>CUBEVALUE("ThisWorkbookDataModel",$A23,B$7,Slicer_Month1,Slicer_Year1)</f>
        <v>-27982.22</v>
      </c>
      <c r="C23" vm="51">
        <f>CUBEVALUE("ThisWorkbookDataModel",$A23,C$7,Slicer_Month1,Slicer_Year1)</f>
        <v>-26806.6</v>
      </c>
      <c r="D23" vm="52">
        <f>CUBEVALUE("ThisWorkbookDataModel",$A23,D$7,Slicer_Month1,Slicer_Year1)</f>
        <v>-1175.6200000000026</v>
      </c>
    </row>
    <row r="24" spans="1:4" x14ac:dyDescent="0.45">
      <c r="A24" s="1" t="str" vm="14">
        <f>CUBEMEMBER("ThisWorkbookDataModel",{"[Mapping].[Level 1].&amp;[Net Assets]","[Mapping].[Level 2].&amp;[Net Current Assets]","[Mapping].[Level 3].&amp;[Current Liabilities]","[Mapping].[Level 4].&amp;[VAT]"})</f>
        <v>VAT</v>
      </c>
      <c r="B24" vm="43">
        <f>CUBEVALUE("ThisWorkbookDataModel",$A24,B$7,Slicer_Month1,Slicer_Year1)</f>
        <v>-15316.45</v>
      </c>
      <c r="C24" vm="44">
        <f>CUBEVALUE("ThisWorkbookDataModel",$A24,C$7,Slicer_Month1,Slicer_Year1)</f>
        <v>-11443.89</v>
      </c>
      <c r="D24" vm="45">
        <f>CUBEVALUE("ThisWorkbookDataModel",$A24,D$7,Slicer_Month1,Slicer_Year1)</f>
        <v>-3872.5600000000013</v>
      </c>
    </row>
    <row r="25" spans="1:4" x14ac:dyDescent="0.45">
      <c r="A25" s="10" t="str" vm="9">
        <f>CUBEMEMBER("ThisWorkbookDataModel",{"[Mapping].[Level 1].&amp;[Net Assets]","[Mapping].[Level 2].&amp;[Net Current Assets]","[Mapping].[Level 3].&amp;[Current Liabilities]"},"Current Liabilities Total")</f>
        <v>Current Liabilities Total</v>
      </c>
      <c r="B25" s="11" vm="41">
        <f>CUBEVALUE("ThisWorkbookDataModel",$A25,B$7,Slicer_Month1,Slicer_Year1)</f>
        <v>-449555.45999999996</v>
      </c>
      <c r="C25" s="11" vm="42">
        <f>CUBEVALUE("ThisWorkbookDataModel",$A25,C$7,Slicer_Month1,Slicer_Year1)</f>
        <v>-504737.79</v>
      </c>
      <c r="D25" s="11" vm="60">
        <f>CUBEVALUE("ThisWorkbookDataModel",$A25,D$7,Slicer_Month1,Slicer_Year1)</f>
        <v>55182.330000000016</v>
      </c>
    </row>
    <row r="26" spans="1:4" x14ac:dyDescent="0.45">
      <c r="A26" s="1"/>
    </row>
    <row r="27" spans="1:4" x14ac:dyDescent="0.45">
      <c r="A27" s="1"/>
    </row>
    <row r="28" spans="1:4" x14ac:dyDescent="0.45">
      <c r="A28" s="1"/>
    </row>
    <row r="29" spans="1:4" x14ac:dyDescent="0.45">
      <c r="A29" s="1"/>
    </row>
    <row r="30" spans="1:4" x14ac:dyDescent="0.45">
      <c r="A30" s="1" t="str" vm="5">
        <f>CUBEMEMBER("ThisWorkbookDataModel","[Mapping].[Level 1].&amp;[Shareholders Funds]")</f>
        <v>Shareholders Funds</v>
      </c>
    </row>
    <row r="31" spans="1:4" x14ac:dyDescent="0.45">
      <c r="A31" s="1" t="str" vm="1">
        <f>CUBEMEMBER("ThisWorkbookDataModel",{"[Mapping].[Level 1].&amp;[Shareholders Funds]","[Mapping].[Level 2].&amp;[Retained Earnings]"})</f>
        <v>Retained Earnings</v>
      </c>
      <c r="B31" vm="34">
        <f>CUBEVALUE("ThisWorkbookDataModel",$A31,B$7,Slicer_Month1,Slicer_Year1)</f>
        <v>107282.91999999995</v>
      </c>
      <c r="C31" vm="29">
        <f>CUBEVALUE("ThisWorkbookDataModel",$A31,C$7,Slicer_Month1,Slicer_Year1)</f>
        <v>104192.04999999999</v>
      </c>
      <c r="D31" vm="62">
        <f>CUBEVALUE("ThisWorkbookDataModel",$A31,D$7,Slicer_Month1,Slicer_Year1)</f>
        <v>3090.8699999999662</v>
      </c>
    </row>
    <row r="32" spans="1:4" x14ac:dyDescent="0.45">
      <c r="A32" s="1" t="str" vm="17">
        <f>CUBEMEMBER("ThisWorkbookDataModel",{"[Mapping].[Level 1].&amp;[Shareholders Funds]","[Mapping].[Level 2].&amp;[Shareholders Funds]"})</f>
        <v>Shareholders Funds</v>
      </c>
      <c r="B32" vm="53">
        <f>CUBEVALUE("ThisWorkbookDataModel",$A32,B$7,Slicer_Month1,Slicer_Year1)</f>
        <v>47154.170000000013</v>
      </c>
      <c r="C32" vm="54">
        <f>CUBEVALUE("ThisWorkbookDataModel",$A32,C$7,Slicer_Month1,Slicer_Year1)</f>
        <v>68628.88</v>
      </c>
      <c r="D32" vm="55">
        <f>CUBEVALUE("ThisWorkbookDataModel",$A32,D$7,Slicer_Month1,Slicer_Year1)</f>
        <v>-21474.709999999992</v>
      </c>
    </row>
    <row r="33" spans="1:4" x14ac:dyDescent="0.45">
      <c r="A33" s="10" t="str" vm="5">
        <f>CUBEMEMBER("ThisWorkbookDataModel","[Mapping].[Level 1].&amp;[Shareholders Funds]","Shareholders Funds Total")</f>
        <v>Shareholders Funds Total</v>
      </c>
      <c r="B33" s="11" vm="48">
        <f>CUBEVALUE("ThisWorkbookDataModel",$A33,B$7,Slicer_Month1,Slicer_Year1)</f>
        <v>154437.08999999997</v>
      </c>
      <c r="C33" s="11" vm="49">
        <f>CUBEVALUE("ThisWorkbookDataModel",$A33,C$7,Slicer_Month1,Slicer_Year1)</f>
        <v>172820.93</v>
      </c>
      <c r="D33" s="11" vm="50">
        <f>CUBEVALUE("ThisWorkbookDataModel",$A33,D$7,Slicer_Month1,Slicer_Year1)</f>
        <v>-18383.840000000026</v>
      </c>
    </row>
  </sheetData>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4 5 4 6 f e f d - 1 1 f e - 4 a 4 3 - 9 9 f d - 1 4 c 8 e 1 5 e 4 1 6 1 " > < C u s t o m C o n t e n t > < ! [ C D A T A [ < ? x m l   v e r s i o n = " 1 . 0 "   e n c o d i n g = " u t f - 1 6 " ? > < S e t t i n g s > < C a l c u l a t e d F i e l d s > < i t e m > < M e a s u r e N a m e > A c t u a l   S u m < / M e a s u r e N a m e > < D i s p l a y N a m e > A c t u a l   S u m < / D i s p l a y N a m e > < V i s i b l e > F a l s e < / V i s i b l e > < / i t e m > < i t e m > < M e a s u r e N a m e > C l o s i n g   B a l a n c e   A c t u a l < / M e a s u r e N a m e > < D i s p l a y N a m e > C l o s i n g   B a l a n c e   A c t u a l < / D i s p l a y N a m e > < V i s i b l e > F a l s e < / V i s i b l e > < / i t e m > < i t e m > < M e a s u r e N a m e > B u d g e t   S u m < / M e a s u r e N a m e > < D i s p l a y N a m e > B u d g e t   S u m < / D i s p l a y N a m e > < V i s i b l e > F a l s e < / V i s i b l e > < / i t e m > < i t e m > < M e a s u r e N a m e > C l o s i n g   B a l a n c e   B u d g e t < / M e a s u r e N a m e > < D i s p l a y N a m e > C l o s i n g   B a l a n c e   B u d g e t < / D i s p l a y N a m e > < V i s i b l e > F a l s e < / V i s i b l e > < / i t e m > < i t e m > < M e a s u r e N a m e > A c t u a l   v s   B u d g e t < / M e a s u r e N a m e > < D i s p l a y N a m e > A c t u a l   v s   B u d g e t < / D i s p l a y N a m e > < V i s i b l e > F a l s e < / V i s i b l e > < / i t e m > < i t e m > < M e a s u r e N a m e > C l o s i n g   B a l a n c e   L a s t   Y e a r < / M e a s u r e N a m e > < D i s p l a y N a m e > C l o s i n g   B a l a n c e   L a s t   Y e a r < / D i s p l a y N a m e > < V i s i b l e > F a l s e < / V i s i b l e > < / i t e m > < i t e m > < M e a s u r e N a m e > A c t u a l   v s   L a s t   Y e a r < / M e a s u r e N a m e > < D i s p l a y N a m e > A c t u a l   v s   L a s t   Y e a r < / D i s p l a y N a m e > < V i s i b l e > F a l s e < / V i s i b l e > < / i t e m > < i t e m > < M e a s u r e N a m e > A c t u a l   S u m   D i s p l a y < / M e a s u r e N a m e > < D i s p l a y N a m e > A c t u a l   S u m   D i s p l a y < / D i s p l a y N a m e > < V i s i b l e > F a l s e < / V i s i b l e > < / i t e m > < i t e m > < M e a s u r e N a m e > B u d g e t   S u m   D i s p l a y < / M e a s u r e N a m e > < D i s p l a y N a m e > B u d g e t   S u m   D i s p l a y < / D i s p l a y N a m e > < V i s i b l e > F a l s e < / V i s i b l e > < / i t e m > < i t e m > < M e a s u r e N a m e > C l o s i n g   B a l a n c e   C o m p a r a t i v e < / M e a s u r e N a m e > < D i s p l a y N a m e > C l o s i n g   B a l a n c e   C o m p a r a t i v e < / D i s p l a y N a m e > < V i s i b l e > F a l s e < / V i s i b l e > < / i t e m > < / C a l c u l a t e d F i e l d s > < S A H o s t H a s h > 0 < / S A H o s t H a s h > < G e m i n i F i e l d L i s t V i s i b l e > T r u e < / G e m i n i F i e l d L i s t V i s i b l e > < / S e t t i n g s > ] ] > < / 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 A c t u a l < / 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 A c t u a l < / 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 V a l u e < / K e y > < / D i a g r a m O b j e c t K e y > < D i a g r a m O b j e c t K e y > < K e y > M e a s u r e s \ S u m   o f   V a l u e \ T a g I n f o \ F o r m u l a < / K e y > < / D i a g r a m O b j e c t K e y > < D i a g r a m O b j e c t K e y > < K e y > M e a s u r e s \ S u m   o f   V a l u e \ T a g I n f o \ V a l u e < / K e y > < / D i a g r a m O b j e c t K e y > < D i a g r a m O b j e c t K e y > < K e y > C o l u m n s \ D a t e < / K e y > < / D i a g r a m O b j e c t K e y > < D i a g r a m O b j e c t K e y > < K e y > C o l u m n s \ A c c o u n t   C o d e < / K e y > < / D i a g r a m O b j e c t K e y > < D i a g r a m O b j e c t K e y > < K e y > C o l u m n s \ A c c o u n t < / K e y > < / D i a g r a m O b j e c t K e y > < D i a g r a m O b j e c t K e y > < K e y > C o l u m n s \ V a l u e < / K e y > < / D i a g r a m O b j e c t K e y > < D i a g r a m O b j e c t K e y > < K e y > L i n k s \ & l t ; C o l u m n s \ S u m   o f   V a l u e & g t ; - & l t ; M e a s u r e s \ V a l u e & g t ; < / K e y > < / D i a g r a m O b j e c t K e y > < D i a g r a m O b j e c t K e y > < K e y > L i n k s \ & l t ; C o l u m n s \ S u m   o f   V a l u e & g t ; - & l t ; M e a s u r e s \ V a l u e & g t ; \ C O L U M N < / K e y > < / D i a g r a m O b j e c t K e y > < D i a g r a m O b j e c t K e y > < K e y > L i n k s \ & l t ; C o l u m n s \ S u m   o f   V a l u e & g t ; - & l t ; M e a s u r e s \ V a l u e & g t ; \ M E A S U R E 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 V a l u e < / K e y > < / a : K e y > < a : V a l u e   i : t y p e = " M e a s u r e G r i d N o d e V i e w S t a t e " > < C o l u m n > 3 < / C o l u m n > < L a y e d O u t > t r u e < / L a y e d O u t > < W a s U I I n v i s i b l e > t r u e < / W a s U I I n v i s i b l e > < / a : V a l u e > < / a : K e y V a l u e O f D i a g r a m O b j e c t K e y a n y T y p e z b w N T n L X > < a : K e y V a l u e O f D i a g r a m O b j e c t K e y a n y T y p e z b w N T n L X > < a : K e y > < K e y > M e a s u r e s \ S u m   o f   V a l u e \ T a g I n f o \ F o r m u l a < / K e y > < / a : K e y > < a : V a l u e   i : t y p e = " M e a s u r e G r i d V i e w S t a t e I D i a g r a m T a g A d d i t i o n a l I n f o " / > < / a : K e y V a l u e O f D i a g r a m O b j e c t K e y a n y T y p e z b w N T n L X > < a : K e y V a l u e O f D i a g r a m O b j e c t K e y a n y T y p e z b w N T n L X > < a : K e y > < K e y > M e a s u r e s \ S u m   o f   V a l u e \ T a g I n f o \ V a l u e < / K e y > < / a : K e y > < a : V a l u e   i : t y p e = " M e a s u r e G r i d V i e w S t a t e I D i a g r a m T a g A d d i t i o n a l I n f o " / > < / a : K e y V a l u e O f D i a g r a m O b j e c t K e y a n y T y p e z b w N T n L X > < a : K e y V a l u e O f D i a g r a m O b j e c t K e y a n y T y p e z b w N T n L X > < a : K e y > < K e y > C o l u m n s \ D a t e < / K e y > < / a : K e y > < a : V a l u e   i : t y p e = " M e a s u r e G r i d N o d e V i e w S t a t e " > < L a y e d O u t > t r u e < / L a y e d O u t > < / a : V a l u e > < / a : K e y V a l u e O f D i a g r a m O b j e c t K e y a n y T y p e z b w N T n L X > < a : K e y V a l u e O f D i a g r a m O b j e c t K e y a n y T y p e z b w N T n L X > < a : K e y > < K e y > C o l u m n s \ A c c o u n t   C o d e < / K e y > < / a : K e y > < a : V a l u e   i : t y p e = " M e a s u r e G r i d N o d e V i e w S t a t e " > < C o l u m n > 1 < / C o l u m n > < L a y e d O u t > t r u e < / L a y e d O u t > < / a : V a l u e > < / a : K e y V a l u e O f D i a g r a m O b j e c t K e y a n y T y p e z b w N T n L X > < a : K e y V a l u e O f D i a g r a m O b j e c t K e y a n y T y p e z b w N T n L X > < a : K e y > < K e y > C o l u m n s \ A c c o u n t < / K e y > < / a : K e y > < a : V a l u e   i : t y p e = " M e a s u r e G r i d N o d e V i e w S t a t e " > < C o l u m n > 2 < / C o l u m n > < L a y e d O u t > t r u e < / L a y e d O u t > < / a : V a l u e > < / a : K e y V a l u e O f D i a g r a m O b j e c t K e y a n y T y p e z b w N T n L X > < a : K e y V a l u e O f D i a g r a m O b j e c t K e y a n y T y p e z b w N T n L X > < a : K e y > < K e y > C o l u m n s \ V a l u e < / K e y > < / a : K e y > < a : V a l u e   i : t y p e = " M e a s u r e G r i d N o d e V i e w S t a t e " > < C o l u m n > 3 < / C o l u m n > < L a y e d O u t > t r u e < / L a y e d O u t > < / a : V a l u e > < / a : K e y V a l u e O f D i a g r a m O b j e c t K e y a n y T y p e z b w N T n L X > < a : K e y V a l u e O f D i a g r a m O b j e c t K e y a n y T y p e z b w N T n L X > < a : K e y > < K e y > L i n k s \ & l t ; C o l u m n s \ S u m   o f   V a l u e & g t ; - & l t ; M e a s u r e s \ V a l u e & g t ; < / K e y > < / a : K e y > < a : V a l u e   i : t y p e = " M e a s u r e G r i d V i e w S t a t e I D i a g r a m L i n k " / > < / a : K e y V a l u e O f D i a g r a m O b j e c t K e y a n y T y p e z b w N T n L X > < a : K e y V a l u e O f D i a g r a m O b j e c t K e y a n y T y p e z b w N T n L X > < a : K e y > < K e y > L i n k s \ & l t ; C o l u m n s \ S u m   o f   V a l u e & g t ; - & l t ; M e a s u r e s \ V a l u e & g t ; \ C O L U M N < / K e y > < / a : K e y > < a : V a l u e   i : t y p e = " M e a s u r e G r i d V i e w S t a t e I D i a g r a m L i n k E n d p o i n t " / > < / a : K e y V a l u e O f D i a g r a m O b j e c t K e y a n y T y p e z b w N T n L X > < a : K e y V a l u e O f D i a g r a m O b j e c t K e y a n y T y p e z b w N T n L X > < a : K e y > < K e y > L i n k s \ & l t ; C o l u m n s \ S u m   o f   V a l u e & g t ; - & l t ; M e a s u r e s \ V a l u e & g t ; \ M E A S U R E < / K e y > < / a : K e y > < a : V a l u e   i : t y p e = " M e a s u r e G r i d V i e w S t a t e I D i a g r a m L i n k E n d p o i n t " / > < / a : K e y V a l u e O f D i a g r a m O b j e c t K e y a n y T y p e z b w N T n L X > < / V i e w S t a t e s > < / D i a g r a m M a n a g e r . S e r i a l i z a b l e D i a g r a m > < D i a g r a m M a n a g e r . S e r i a l i z a b l e D i a g r a m > < A d a p t e r   i : t y p e = " M e a s u r e D i a g r a m S a n d b o x A d a p t e r " > < T a b l e N a m e > M a p p i n g 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 C o l u m n s \ A c c o u n t   C o d e < / K e y > < / D i a g r a m O b j e c t K e y > < D i a g r a m O b j e c t K e y > < K e y > C o l u m n s \ B a l a n c e   C h e c k < / K e y > < / D i a g r a m O b j e c t K e y > < D i a g r a m O b j e c t K e y > < K e y > C o l u m n s \ L e v e l   1 < / K e y > < / D i a g r a m O b j e c t K e y > < D i a g r a m O b j e c t K e y > < K e y > C o l u m n s \ L e v e l   2 < / K e y > < / D i a g r a m O b j e c t K e y > < D i a g r a m O b j e c t K e y > < K e y > C o l u m n s \ L e v e l   3 < / K e y > < / D i a g r a m O b j e c t K e y > < D i a g r a m O b j e c t K e y > < K e y > C o l u m n s \ L e v e l   4 < / K e y > < / D i a g r a m O b j e c t K e y > < D i a g r a m O b j e c t K e y > < K e y > C o l u m n s \ S i g n a g e 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 C o l u m n s \ A c c o u n t   C o d e < / K e y > < / a : K e y > < a : V a l u e   i : t y p e = " M e a s u r e G r i d N o d e V i e w S t a t e " > < L a y e d O u t > t r u e < / L a y e d O u t > < / a : V a l u e > < / a : K e y V a l u e O f D i a g r a m O b j e c t K e y a n y T y p e z b w N T n L X > < a : K e y V a l u e O f D i a g r a m O b j e c t K e y a n y T y p e z b w N T n L X > < a : K e y > < K e y > C o l u m n s \ B a l a n c e   C h e c k < / K e y > < / a : K e y > < a : V a l u e   i : t y p e = " M e a s u r e G r i d N o d e V i e w S t a t e " > < C o l u m n > 1 < / C o l u m n > < L a y e d O u t > t r u e < / L a y e d O u t > < / a : V a l u e > < / a : K e y V a l u e O f D i a g r a m O b j e c t K e y a n y T y p e z b w N T n L X > < a : K e y V a l u e O f D i a g r a m O b j e c t K e y a n y T y p e z b w N T n L X > < a : K e y > < K e y > C o l u m n s \ L e v e l   1 < / K e y > < / a : K e y > < a : V a l u e   i : t y p e = " M e a s u r e G r i d N o d e V i e w S t a t e " > < C o l u m n > 2 < / C o l u m n > < L a y e d O u t > t r u e < / L a y e d O u t > < / a : V a l u e > < / a : K e y V a l u e O f D i a g r a m O b j e c t K e y a n y T y p e z b w N T n L X > < a : K e y V a l u e O f D i a g r a m O b j e c t K e y a n y T y p e z b w N T n L X > < a : K e y > < K e y > C o l u m n s \ L e v e l   2 < / K e y > < / a : K e y > < a : V a l u e   i : t y p e = " M e a s u r e G r i d N o d e V i e w S t a t e " > < C o l u m n > 3 < / C o l u m n > < L a y e d O u t > t r u e < / L a y e d O u t > < / a : V a l u e > < / a : K e y V a l u e O f D i a g r a m O b j e c t K e y a n y T y p e z b w N T n L X > < a : K e y V a l u e O f D i a g r a m O b j e c t K e y a n y T y p e z b w N T n L X > < a : K e y > < K e y > C o l u m n s \ L e v e l   3 < / K e y > < / a : K e y > < a : V a l u e   i : t y p e = " M e a s u r e G r i d N o d e V i e w S t a t e " > < C o l u m n > 4 < / C o l u m n > < L a y e d O u t > t r u e < / L a y e d O u t > < / a : V a l u e > < / a : K e y V a l u e O f D i a g r a m O b j e c t K e y a n y T y p e z b w N T n L X > < a : K e y V a l u e O f D i a g r a m O b j e c t K e y a n y T y p e z b w N T n L X > < a : K e y > < K e y > C o l u m n s \ L e v e l   4 < / K e y > < / a : K e y > < a : V a l u e   i : t y p e = " M e a s u r e G r i d N o d e V i e w S t a t e " > < C o l u m n > 5 < / C o l u m n > < L a y e d O u t > t r u e < / L a y e d O u t > < / a : V a l u e > < / a : K e y V a l u e O f D i a g r a m O b j e c t K e y a n y T y p e z b w N T n L X > < a : K e y V a l u e O f D i a g r a m O b j e c t K e y a n y T y p e z b w N T n L X > < a : K e y > < K e y > C o l u m n s \ S i g n a g e < / K e y > < / a : K e y > < a : V a l u e   i : t y p e = " M e a s u r e G r i d N o d e V i e w S t a t e " > < C o l u m n > 6 < / 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 T a g s \ T a b l e s \ & l t ; T a b l e s \ A c t u a l & g t ; < / K e y > < / D i a g r a m O b j e c t K e y > < D i a g r a m O b j e c t K e y > < K e y > D y n a m i c   T a g s \ T a b l e s \ & l t ; T a b l e s \ C a l e n d a r   T a b l e & g t ; < / K e y > < / D i a g r a m O b j e c t K e y > < D i a g r a m O b j e c t K e y > < K e y > D y n a m i c   T a g s \ T a b l e s \ & l t ; T a b l e s \ M a p p i n g & g t ; < / K e y > < / D i a g r a m O b j e c t K e y > < D i a g r a m O b j e c t K e y > < K e y > T a b l e s \ A c t u a l < / K e y > < / D i a g r a m O b j e c t K e y > < D i a g r a m O b j e c t K e y > < K e y > T a b l e s \ A c t u a l \ C o l u m n s \ D a t e < / K e y > < / D i a g r a m O b j e c t K e y > < D i a g r a m O b j e c t K e y > < K e y > T a b l e s \ A c t u a l \ C o l u m n s \ A c c o u n t   C o d e < / K e y > < / D i a g r a m O b j e c t K e y > < D i a g r a m O b j e c t K e y > < K e y > T a b l e s \ A c t u a l \ C o l u m n s \ A c c o u n t < / K e y > < / D i a g r a m O b j e c t K e y > < D i a g r a m O b j e c t K e y > < K e y > T a b l e s \ A c t u a l \ C o l u m n s \ V a l u e < / K e y > < / D i a g r a m O b j e c t K e y > < D i a g r a m O b j e c t K e y > < K e y > T a b l e s \ A c t u a l \ M e a s u r e s \ S u m   o f   V a l u e < / K e y > < / D i a g r a m O b j e c t K e y > < D i a g r a m O b j e c t K e y > < K e y > T a b l e s \ A c t u a l \ S u m   o f   V a l u e \ A d d i t i o n a l   I n f o \ I m p l i c i t   M e a s u r e < / K e y > < / D i a g r a m O b j e c t K e y > < D i a g r a m O b j e c t K e y > < K e y > T a b l e s \ C a l e n d a r   T a b l e < / K e y > < / D i a g r a m O b j e c t K e y > < D i a g r a m O b j e c t K e y > < K e y > T a b l e s \ C a l e n d a r   T a b l e \ C o l u m n s \ D a t e < / K e y > < / D i a g r a m O b j e c t K e y > < D i a g r a m O b j e c t K e y > < K e y > T a b l e s \ C a l e n d a r   T a b l e \ C o l u m n s \ E n d   o f   M o n t h < / K e y > < / D i a g r a m O b j e c t K e y > < D i a g r a m O b j e c t K e y > < K e y > T a b l e s \ C a l e n d a r   T a b l e \ C o l u m n s \ M o n t h < / K e y > < / D i a g r a m O b j e c t K e y > < D i a g r a m O b j e c t K e y > < K e y > T a b l e s \ C a l e n d a r   T a b l e \ C o l u m n s \ Y e a r < / K e y > < / D i a g r a m O b j e c t K e y > < D i a g r a m O b j e c t K e y > < K e y > T a b l e s \ M a p p i n g < / K e y > < / D i a g r a m O b j e c t K e y > < D i a g r a m O b j e c t K e y > < K e y > T a b l e s \ M a p p i n g \ C o l u m n s \ A c c o u n t   C o d e < / K e y > < / D i a g r a m O b j e c t K e y > < D i a g r a m O b j e c t K e y > < K e y > T a b l e s \ M a p p i n g \ C o l u m n s \ B a l a n c e   C h e c k < / K e y > < / D i a g r a m O b j e c t K e y > < D i a g r a m O b j e c t K e y > < K e y > T a b l e s \ M a p p i n g \ C o l u m n s \ L e v e l   1 < / K e y > < / D i a g r a m O b j e c t K e y > < D i a g r a m O b j e c t K e y > < K e y > T a b l e s \ M a p p i n g \ C o l u m n s \ L e v e l   2 < / K e y > < / D i a g r a m O b j e c t K e y > < D i a g r a m O b j e c t K e y > < K e y > T a b l e s \ M a p p i n g \ C o l u m n s \ L e v e l   3 < / K e y > < / D i a g r a m O b j e c t K e y > < D i a g r a m O b j e c t K e y > < K e y > T a b l e s \ M a p p i n g \ C o l u m n s \ L e v e l   4 < / K e y > < / D i a g r a m O b j e c t K e y > < D i a g r a m O b j e c t K e y > < K e y > T a b l e s \ M a p p i n g \ C o l u m n s \ S i g n a g e < / K e y > < / D i a g r a m O b j e c t K e y > < D i a g r a m O b j e c t K e y > < K e y > R e l a t i o n s h i p s \ & l t ; T a b l e s \ A c t u a l \ C o l u m n s \ D a t e & g t ; - & l t ; T a b l e s \ C a l e n d a r   T a b l e \ C o l u m n s \ D a t e & g t ; < / K e y > < / D i a g r a m O b j e c t K e y > < D i a g r a m O b j e c t K e y > < K e y > R e l a t i o n s h i p s \ & l t ; T a b l e s \ A c t u a l \ C o l u m n s \ D a t e & g t ; - & l t ; T a b l e s \ C a l e n d a r   T a b l e \ C o l u m n s \ D a t e & g t ; \ F K < / K e y > < / D i a g r a m O b j e c t K e y > < D i a g r a m O b j e c t K e y > < K e y > R e l a t i o n s h i p s \ & l t ; T a b l e s \ A c t u a l \ C o l u m n s \ D a t e & g t ; - & l t ; T a b l e s \ C a l e n d a r   T a b l e \ C o l u m n s \ D a t e & g t ; \ P K < / K e y > < / D i a g r a m O b j e c t K e y > < D i a g r a m O b j e c t K e y > < K e y > R e l a t i o n s h i p s \ & l t ; T a b l e s \ A c t u a l \ C o l u m n s \ D a t e & g t ; - & l t ; T a b l e s \ C a l e n d a r   T a b l e \ C o l u m n s \ D a t e & g t ; \ C r o s s F i l t e r < / K e y > < / D i a g r a m O b j e c t K e y > < D i a g r a m O b j e c t K e y > < K e y > R e l a t i o n s h i p s \ & l t ; T a b l e s \ A c t u a l \ C o l u m n s \ A c c o u n t   C o d e & g t ; - & l t ; T a b l e s \ M a p p i n g \ C o l u m n s \ A c c o u n t   C o d e & g t ; < / K e y > < / D i a g r a m O b j e c t K e y > < D i a g r a m O b j e c t K e y > < K e y > R e l a t i o n s h i p s \ & l t ; T a b l e s \ A c t u a l \ C o l u m n s \ A c c o u n t   C o d e & g t ; - & l t ; T a b l e s \ M a p p i n g \ C o l u m n s \ A c c o u n t   C o d e & g t ; \ F K < / K e y > < / D i a g r a m O b j e c t K e y > < D i a g r a m O b j e c t K e y > < K e y > R e l a t i o n s h i p s \ & l t ; T a b l e s \ A c t u a l \ C o l u m n s \ A c c o u n t   C o d e & g t ; - & l t ; T a b l e s \ M a p p i n g \ C o l u m n s \ A c c o u n t   C o d e & g t ; \ P K < / K e y > < / D i a g r a m O b j e c t K e y > < D i a g r a m O b j e c t K e y > < K e y > R e l a t i o n s h i p s \ & l t ; T a b l e s \ A c t u a l \ C o l u m n s \ A c c o u n t   C o d e & g t ; - & l t ; T a b l e s \ M a p p i n g \ C o l u m n s \ A c c o u n t   C o d e & g t ; \ C r o s s F i l t e r < / K e y > < / D i a g r a m O b j e c t K e y > < / A l l K e y s > < S e l e c t e d K e y s > < D i a g r a m O b j e c t K e y > < K e y > R e l a t i o n s h i p s \ & l t ; T a b l e s \ A c t u a l \ C o l u m n s \ A c c o u n t   C o d e & g t ; - & l t ; T a b l e s \ M a p p i n g \ C o l u m n s \ A c c o u n t   C o d e & g t ; 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 T a g s \ T a b l e s \ & l t ; T a b l e s \ A c t u a l & g t ; < / K e y > < / a : K e y > < a : V a l u e   i : t y p e = " D i a g r a m D i s p l a y T a g V i e w S t a t e " > < I s N o t F i l t e r e d O u t > t r u e < / I s N o t F i l t e r e d O u t > < / a : V a l u e > < / a : K e y V a l u e O f D i a g r a m O b j e c t K e y a n y T y p e z b w N T n L X > < a : K e y V a l u e O f D i a g r a m O b j e c t K e y a n y T y p e z b w N T n L X > < a : K e y > < K e y > D y n a m i c   T a g s \ T a b l e s \ & l t ; T a b l e s \ C a l e n d a r   T a b l e & g t ; < / K e y > < / a : K e y > < a : V a l u e   i : t y p e = " D i a g r a m D i s p l a y T a g V i e w S t a t e " > < I s N o t F i l t e r e d O u t > t r u e < / I s N o t F i l t e r e d O u t > < / a : V a l u e > < / a : K e y V a l u e O f D i a g r a m O b j e c t K e y a n y T y p e z b w N T n L X > < a : K e y V a l u e O f D i a g r a m O b j e c t K e y a n y T y p e z b w N T n L X > < a : K e y > < K e y > D y n a m i c   T a g s \ T a b l e s \ & l t ; T a b l e s \ M a p p i n g & g t ; < / K e y > < / a : K e y > < a : V a l u e   i : t y p e = " D i a g r a m D i s p l a y T a g V i e w S t a t e " > < I s N o t F i l t e r e d O u t > t r u e < / I s N o t F i l t e r e d O u t > < / a : V a l u e > < / a : K e y V a l u e O f D i a g r a m O b j e c t K e y a n y T y p e z b w N T n L X > < a : K e y V a l u e O f D i a g r a m O b j e c t K e y a n y T y p e z b w N T n L X > < a : K e y > < K e y > T a b l e s \ A c t u a l < / K e y > < / a : K e y > < a : V a l u e   i : t y p e = " D i a g r a m D i s p l a y N o d e V i e w S t a t e " > < H e i g h t > 1 5 0 < / H e i g h t > < I s E x p a n d e d > t r u e < / I s E x p a n d e d > < L a y e d O u t > t r u e < / L a y e d O u t > < L e f t > 2 7 3 . 5 9 6 1 8 9 4 3 2 3 3 4 2 < / L e f t > < T a b I n d e x > 2 < / T a b I n d e x > < T o p > 3 6 6 < / T o p > < W i d t h > 2 0 0 < / W i d t h > < / a : V a l u e > < / a : K e y V a l u e O f D i a g r a m O b j e c t K e y a n y T y p e z b w N T n L X > < a : K e y V a l u e O f D i a g r a m O b j e c t K e y a n y T y p e z b w N T n L X > < a : K e y > < K e y > T a b l e s \ A c t u a l \ C o l u m n s \ D a t e < / K e y > < / a : K e y > < a : V a l u e   i : t y p e = " D i a g r a m D i s p l a y N o d e V i e w S t a t e " > < H e i g h t > 1 5 0 < / H e i g h t > < I s E x p a n d e d > t r u e < / I s E x p a n d e d > < W i d t h > 2 0 0 < / W i d t h > < / a : V a l u e > < / a : K e y V a l u e O f D i a g r a m O b j e c t K e y a n y T y p e z b w N T n L X > < a : K e y V a l u e O f D i a g r a m O b j e c t K e y a n y T y p e z b w N T n L X > < a : K e y > < K e y > T a b l e s \ A c t u a l \ C o l u m n s \ A c c o u n t   C o d e < / K e y > < / a : K e y > < a : V a l u e   i : t y p e = " D i a g r a m D i s p l a y N o d e V i e w S t a t e " > < H e i g h t > 1 5 0 < / H e i g h t > < I s E x p a n d e d > t r u e < / I s E x p a n d e d > < W i d t h > 2 0 0 < / W i d t h > < / a : V a l u e > < / a : K e y V a l u e O f D i a g r a m O b j e c t K e y a n y T y p e z b w N T n L X > < a : K e y V a l u e O f D i a g r a m O b j e c t K e y a n y T y p e z b w N T n L X > < a : K e y > < K e y > T a b l e s \ A c t u a l \ C o l u m n s \ A c c o u n t < / K e y > < / a : K e y > < a : V a l u e   i : t y p e = " D i a g r a m D i s p l a y N o d e V i e w S t a t e " > < H e i g h t > 1 5 0 < / H e i g h t > < I s E x p a n d e d > t r u e < / I s E x p a n d e d > < W i d t h > 2 0 0 < / W i d t h > < / a : V a l u e > < / a : K e y V a l u e O f D i a g r a m O b j e c t K e y a n y T y p e z b w N T n L X > < a : K e y V a l u e O f D i a g r a m O b j e c t K e y a n y T y p e z b w N T n L X > < a : K e y > < K e y > T a b l e s \ A c t u a l \ C o l u m n s \ V a l u e < / K e y > < / a : K e y > < a : V a l u e   i : t y p e = " D i a g r a m D i s p l a y N o d e V i e w S t a t e " > < H e i g h t > 1 5 0 < / H e i g h t > < I s E x p a n d e d > t r u e < / I s E x p a n d e d > < W i d t h > 2 0 0 < / W i d t h > < / a : V a l u e > < / a : K e y V a l u e O f D i a g r a m O b j e c t K e y a n y T y p e z b w N T n L X > < a : K e y V a l u e O f D i a g r a m O b j e c t K e y a n y T y p e z b w N T n L X > < a : K e y > < K e y > T a b l e s \ A c t u a l \ M e a s u r e s \ S u m   o f   V a l u e < / K e y > < / a : K e y > < a : V a l u e   i : t y p e = " D i a g r a m D i s p l a y N o d e V i e w S t a t e " > < H e i g h t > 1 5 0 < / H e i g h t > < I s E x p a n d e d > t r u e < / I s E x p a n d e d > < W i d t h > 2 0 0 < / W i d t h > < / a : V a l u e > < / a : K e y V a l u e O f D i a g r a m O b j e c t K e y a n y T y p e z b w N T n L X > < a : K e y V a l u e O f D i a g r a m O b j e c t K e y a n y T y p e z b w N T n L X > < a : K e y > < K e y > T a b l e s \ A c t u a l \ S u m   o f   V a l u e \ A d d i t i o n a l   I n f o \ I m p l i c i t   M e a s u r e < / K e y > < / a : K e y > < a : V a l u e   i : t y p e = " D i a g r a m D i s p l a y V i e w S t a t e I D i a g r a m T a g A d d i t i o n a l I n f o " / > < / a : K e y V a l u e O f D i a g r a m O b j e c t K e y a n y T y p e z b w N T n L X > < a : K e y V a l u e O f D i a g r a m O b j e c t K e y a n y T y p e z b w N T n L X > < a : K e y > < K e y > T a b l e s \ C a l e n d a r   T a b l e < / K e y > < / a : K e y > < a : V a l u e   i : t y p e = " D i a g r a m D i s p l a y N o d e V i e w S t a t e " > < H e i g h t > 1 5 0 < / H e i g h t > < I s E x p a n d e d > t r u e < / I s E x p a n d e d > < L a y e d O u t > t r u e < / L a y e d O u t > < W i d t h > 2 0 0 < / W i d t h > < / a : V a l u e > < / a : K e y V a l u e O f D i a g r a m O b j e c t K e y a n y T y p e z b w N T n L X > < a : K e y V a l u e O f D i a g r a m O b j e c t K e y a n y T y p e z b w N T n L X > < a : K e y > < K e y > T a b l e s \ C a l e n d a r   T a b l e \ C o l u m n s \ D a t e < / K e y > < / a : K e y > < a : V a l u e   i : t y p e = " D i a g r a m D i s p l a y N o d e V i e w S t a t e " > < H e i g h t > 1 5 0 < / H e i g h t > < I s E x p a n d e d > t r u e < / I s E x p a n d e d > < W i d t h > 2 0 0 < / W i d t h > < / a : V a l u e > < / a : K e y V a l u e O f D i a g r a m O b j e c t K e y a n y T y p e z b w N T n L X > < a : K e y V a l u e O f D i a g r a m O b j e c t K e y a n y T y p e z b w N T n L X > < a : K e y > < K e y > T a b l e s \ C a l e n d a r   T a b l e \ C o l u m n s \ E n d   o f   M o n t h < / K e y > < / a : K e y > < a : V a l u e   i : t y p e = " D i a g r a m D i s p l a y N o d e V i e w S t a t e " > < H e i g h t > 1 5 0 < / H e i g h t > < I s E x p a n d e d > t r u e < / I s E x p a n d e d > < W i d t h > 2 0 0 < / W i d t h > < / a : V a l u e > < / a : K e y V a l u e O f D i a g r a m O b j e c t K e y a n y T y p e z b w N T n L X > < a : K e y V a l u e O f D i a g r a m O b j e c t K e y a n y T y p e z b w N T n L X > < a : K e y > < K e y > T a b l e s \ C a l e n d a r   T a b l e \ C o l u m n s \ M o n t h < / K e y > < / a : K e y > < a : V a l u e   i : t y p e = " D i a g r a m D i s p l a y N o d e V i e w S t a t e " > < H e i g h t > 1 5 0 < / H e i g h t > < I s E x p a n d e d > t r u e < / I s E x p a n d e d > < W i d t h > 2 0 0 < / W i d t h > < / a : V a l u e > < / a : K e y V a l u e O f D i a g r a m O b j e c t K e y a n y T y p e z b w N T n L X > < a : K e y V a l u e O f D i a g r a m O b j e c t K e y a n y T y p e z b w N T n L X > < a : K e y > < K e y > T a b l e s \ C a l e n d a r   T a b l e \ C o l u m n s \ Y e a r < / K e y > < / a : K e y > < a : V a l u e   i : t y p e = " D i a g r a m D i s p l a y N o d e V i e w S t a t e " > < H e i g h t > 1 5 0 < / H e i g h t > < I s E x p a n d e d > t r u e < / I s E x p a n d e d > < W i d t h > 2 0 0 < / W i d t h > < / a : V a l u e > < / a : K e y V a l u e O f D i a g r a m O b j e c t K e y a n y T y p e z b w N T n L X > < a : K e y V a l u e O f D i a g r a m O b j e c t K e y a n y T y p e z b w N T n L X > < a : K e y > < K e y > T a b l e s \ M a p p i n g < / K e y > < / a : K e y > < a : V a l u e   i : t y p e = " D i a g r a m D i s p l a y N o d e V i e w S t a t e " > < H e i g h t > 2 9 0 < / H e i g h t > < I s E x p a n d e d > t r u e < / I s E x p a n d e d > < L a y e d O u t > t r u e < / L a y e d O u t > < L e f t > 5 8 7 . 0 9 6 1 8 9 4 3 2 3 3 4 2 < / L e f t > < T a b I n d e x > 1 < / T a b I n d e x > < T o p > 2 7 . 2 5 < / T o p > < W i d t h > 2 0 0 < / W i d t h > < / a : V a l u e > < / a : K e y V a l u e O f D i a g r a m O b j e c t K e y a n y T y p e z b w N T n L X > < a : K e y V a l u e O f D i a g r a m O b j e c t K e y a n y T y p e z b w N T n L X > < a : K e y > < K e y > T a b l e s \ M a p p i n g \ C o l u m n s \ A c c o u n t   C o d e < / K e y > < / a : K e y > < a : V a l u e   i : t y p e = " D i a g r a m D i s p l a y N o d e V i e w S t a t e " > < H e i g h t > 1 5 0 < / H e i g h t > < I s E x p a n d e d > t r u e < / I s E x p a n d e d > < W i d t h > 2 0 0 < / W i d t h > < / a : V a l u e > < / a : K e y V a l u e O f D i a g r a m O b j e c t K e y a n y T y p e z b w N T n L X > < a : K e y V a l u e O f D i a g r a m O b j e c t K e y a n y T y p e z b w N T n L X > < a : K e y > < K e y > T a b l e s \ M a p p i n g \ C o l u m n s \ B a l a n c e   C h e c k < / K e y > < / a : K e y > < a : V a l u e   i : t y p e = " D i a g r a m D i s p l a y N o d e V i e w S t a t e " > < H e i g h t > 1 5 0 < / H e i g h t > < I s E x p a n d e d > t r u e < / I s E x p a n d e d > < W i d t h > 2 0 0 < / W i d t h > < / a : V a l u e > < / a : K e y V a l u e O f D i a g r a m O b j e c t K e y a n y T y p e z b w N T n L X > < a : K e y V a l u e O f D i a g r a m O b j e c t K e y a n y T y p e z b w N T n L X > < a : K e y > < K e y > T a b l e s \ M a p p i n g \ C o l u m n s \ L e v e l   1 < / K e y > < / a : K e y > < a : V a l u e   i : t y p e = " D i a g r a m D i s p l a y N o d e V i e w S t a t e " > < H e i g h t > 1 5 0 < / H e i g h t > < I s E x p a n d e d > t r u e < / I s E x p a n d e d > < W i d t h > 2 0 0 < / W i d t h > < / a : V a l u e > < / a : K e y V a l u e O f D i a g r a m O b j e c t K e y a n y T y p e z b w N T n L X > < a : K e y V a l u e O f D i a g r a m O b j e c t K e y a n y T y p e z b w N T n L X > < a : K e y > < K e y > T a b l e s \ M a p p i n g \ C o l u m n s \ L e v e l   2 < / K e y > < / a : K e y > < a : V a l u e   i : t y p e = " D i a g r a m D i s p l a y N o d e V i e w S t a t e " > < H e i g h t > 1 5 0 < / H e i g h t > < I s E x p a n d e d > t r u e < / I s E x p a n d e d > < W i d t h > 2 0 0 < / W i d t h > < / a : V a l u e > < / a : K e y V a l u e O f D i a g r a m O b j e c t K e y a n y T y p e z b w N T n L X > < a : K e y V a l u e O f D i a g r a m O b j e c t K e y a n y T y p e z b w N T n L X > < a : K e y > < K e y > T a b l e s \ M a p p i n g \ C o l u m n s \ L e v e l   3 < / K e y > < / a : K e y > < a : V a l u e   i : t y p e = " D i a g r a m D i s p l a y N o d e V i e w S t a t e " > < H e i g h t > 1 5 0 < / H e i g h t > < I s E x p a n d e d > t r u e < / I s E x p a n d e d > < W i d t h > 2 0 0 < / W i d t h > < / a : V a l u e > < / a : K e y V a l u e O f D i a g r a m O b j e c t K e y a n y T y p e z b w N T n L X > < a : K e y V a l u e O f D i a g r a m O b j e c t K e y a n y T y p e z b w N T n L X > < a : K e y > < K e y > T a b l e s \ M a p p i n g \ C o l u m n s \ L e v e l   4 < / K e y > < / a : K e y > < a : V a l u e   i : t y p e = " D i a g r a m D i s p l a y N o d e V i e w S t a t e " > < H e i g h t > 1 5 0 < / H e i g h t > < I s E x p a n d e d > t r u e < / I s E x p a n d e d > < W i d t h > 2 0 0 < / W i d t h > < / a : V a l u e > < / a : K e y V a l u e O f D i a g r a m O b j e c t K e y a n y T y p e z b w N T n L X > < a : K e y V a l u e O f D i a g r a m O b j e c t K e y a n y T y p e z b w N T n L X > < a : K e y > < K e y > T a b l e s \ M a p p i n g \ C o l u m n s \ S i g n a g e < / K e y > < / a : K e y > < a : V a l u e   i : t y p e = " D i a g r a m D i s p l a y N o d e V i e w S t a t e " > < H e i g h t > 1 5 0 < / H e i g h t > < I s E x p a n d e d > t r u e < / I s E x p a n d e d > < W i d t h > 2 0 0 < / W i d t h > < / a : V a l u e > < / a : K e y V a l u e O f D i a g r a m O b j e c t K e y a n y T y p e z b w N T n L X > < a : K e y V a l u e O f D i a g r a m O b j e c t K e y a n y T y p e z b w N T n L X > < a : K e y > < K e y > R e l a t i o n s h i p s \ & l t ; T a b l e s \ A c t u a l \ C o l u m n s \ D a t e & g t ; - & l t ; T a b l e s \ C a l e n d a r   T a b l e \ C o l u m n s \ D a t e & g t ; < / K e y > < / a : K e y > < a : V a l u e   i : t y p e = " D i a g r a m D i s p l a y L i n k V i e w S t a t e " > < A u t o m a t i o n P r o p e r t y H e l p e r T e x t > E n d   p o i n t   1 :   ( 2 5 7 . 5 9 6 1 8 9 4 3 2 3 3 4 , 4 4 1 ) .   E n d   p o i n t   2 :   ( 2 1 6 , 7 5 )   < / A u t o m a t i o n P r o p e r t y H e l p e r T e x t > < L a y e d O u t > t r u e < / L a y e d O u t > < P o i n t s   x m l n s : b = " h t t p : / / s c h e m a s . d a t a c o n t r a c t . o r g / 2 0 0 4 / 0 7 / S y s t e m . W i n d o w s " > < b : P o i n t > < b : _ x > 2 5 7 . 5 9 6 1 8 9 4 3 2 3 3 4 2 < / b : _ x > < b : _ y > 4 4 1 < / b : _ y > < / b : P o i n t > < b : P o i n t > < b : _ x > 2 3 8 . 7 9 8 0 9 4 9 3 2 3 3 4 2 1 < / b : _ x > < b : _ y > 4 4 1 < / b : _ y > < / b : P o i n t > < b : P o i n t > < b : _ x > 2 3 6 . 7 9 8 0 9 4 9 3 2 3 3 4 2 1 < / b : _ x > < b : _ y > 4 3 9 < / b : _ y > < / b : P o i n t > < b : P o i n t > < b : _ x > 2 3 6 . 7 9 8 0 9 4 9 3 2 3 3 4 2 1 < / b : _ x > < b : _ y > 7 7 < / b : _ y > < / b : P o i n t > < b : P o i n t > < b : _ x > 2 3 4 . 7 9 8 0 9 4 9 3 2 3 3 4 2 1 < / b : _ x > < b : _ y > 7 5 < / b : _ y > < / b : P o i n t > < b : P o i n t > < b : _ x > 2 1 6 < / b : _ x > < b : _ y > 7 5 < / b : _ y > < / b : P o i n t > < / P o i n t s > < / a : V a l u e > < / a : K e y V a l u e O f D i a g r a m O b j e c t K e y a n y T y p e z b w N T n L X > < a : K e y V a l u e O f D i a g r a m O b j e c t K e y a n y T y p e z b w N T n L X > < a : K e y > < K e y > R e l a t i o n s h i p s \ & l t ; T a b l e s \ A c t u a l \ C o l u m n s \ D a t e & g t ; - & l t ; T a b l e s \ C a l e n d a r   T a b l e \ C o l u m n s \ D a t e & g t ; \ F K < / K e y > < / a : K e y > < a : V a l u e   i : t y p e = " D i a g r a m D i s p l a y L i n k E n d p o i n t V i e w S t a t e " > < H e i g h t > 1 6 < / H e i g h t > < L a b e l L o c a t i o n   x m l n s : b = " h t t p : / / s c h e m a s . d a t a c o n t r a c t . o r g / 2 0 0 4 / 0 7 / S y s t e m . W i n d o w s " > < b : _ x > 2 5 7 . 5 9 6 1 8 9 4 3 2 3 3 4 2 < / b : _ x > < b : _ y > 4 3 3 < / b : _ y > < / L a b e l L o c a t i o n > < L o c a t i o n   x m l n s : b = " h t t p : / / s c h e m a s . d a t a c o n t r a c t . o r g / 2 0 0 4 / 0 7 / S y s t e m . W i n d o w s " > < b : _ x > 2 7 3 . 5 9 6 1 8 9 4 3 2 3 3 4 2 < / b : _ x > < b : _ y > 4 4 1 < / b : _ y > < / L o c a t i o n > < S h a p e R o t a t e A n g l e > 1 8 0 < / S h a p e R o t a t e A n g l e > < W i d t h > 1 6 < / W i d t h > < / a : V a l u e > < / a : K e y V a l u e O f D i a g r a m O b j e c t K e y a n y T y p e z b w N T n L X > < a : K e y V a l u e O f D i a g r a m O b j e c t K e y a n y T y p e z b w N T n L X > < a : K e y > < K e y > R e l a t i o n s h i p s \ & l t ; T a b l e s \ A c t u a l \ C o l u m n s \ D a t e & g t ; - & l t ; T a b l e s \ C a l e n d a r   T a b l e \ C o l u m n s \ D a t e & g t ; \ P K 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 R e l a t i o n s h i p s \ & l t ; T a b l e s \ A c t u a l \ C o l u m n s \ D a t e & g t ; - & l t ; T a b l e s \ C a l e n d a r   T a b l e \ C o l u m n s \ D a t e & g t ; \ C r o s s F i l t e r < / K e y > < / a : K e y > < a : V a l u e   i : t y p e = " D i a g r a m D i s p l a y L i n k C r o s s F i l t e r V i e w S t a t e " > < P o i n t s   x m l n s : b = " h t t p : / / s c h e m a s . d a t a c o n t r a c t . o r g / 2 0 0 4 / 0 7 / S y s t e m . W i n d o w s " > < b : P o i n t > < b : _ x > 2 5 7 . 5 9 6 1 8 9 4 3 2 3 3 4 2 < / b : _ x > < b : _ y > 4 4 1 < / b : _ y > < / b : P o i n t > < b : P o i n t > < b : _ x > 2 3 8 . 7 9 8 0 9 4 9 3 2 3 3 4 2 1 < / b : _ x > < b : _ y > 4 4 1 < / b : _ y > < / b : P o i n t > < b : P o i n t > < b : _ x > 2 3 6 . 7 9 8 0 9 4 9 3 2 3 3 4 2 1 < / b : _ x > < b : _ y > 4 3 9 < / b : _ y > < / b : P o i n t > < b : P o i n t > < b : _ x > 2 3 6 . 7 9 8 0 9 4 9 3 2 3 3 4 2 1 < / b : _ x > < b : _ y > 7 7 < / b : _ y > < / b : P o i n t > < b : P o i n t > < b : _ x > 2 3 4 . 7 9 8 0 9 4 9 3 2 3 3 4 2 1 < / b : _ x > < b : _ y > 7 5 < / b : _ y > < / b : P o i n t > < b : P o i n t > < b : _ x > 2 1 6 < / b : _ x > < b : _ y > 7 5 < / b : _ y > < / b : P o i n t > < / P o i n t s > < / a : V a l u e > < / a : K e y V a l u e O f D i a g r a m O b j e c t K e y a n y T y p e z b w N T n L X > < a : K e y V a l u e O f D i a g r a m O b j e c t K e y a n y T y p e z b w N T n L X > < a : K e y > < K e y > R e l a t i o n s h i p s \ & l t ; T a b l e s \ A c t u a l \ C o l u m n s \ A c c o u n t   C o d e & g t ; - & l t ; T a b l e s \ M a p p i n g \ C o l u m n s \ A c c o u n t   C o d e & g t ; < / K e y > < / a : K e y > < a : V a l u e   i : t y p e = " D i a g r a m D i s p l a y L i n k V i e w S t a t e " > < A u t o m a t i o n P r o p e r t y H e l p e r T e x t > E n d   p o i n t   1 :   ( 4 8 9 . 5 9 6 1 8 9 4 3 2 3 3 4 , 4 4 1 ) .   E n d   p o i n t   2 :   ( 6 8 7 . 0 9 6 1 8 9 4 3 2 3 3 4 , 3 3 3 . 2 5 )   < / A u t o m a t i o n P r o p e r t y H e l p e r T e x t > < I s F o c u s e d > t r u e < / I s F o c u s e d > < L a y e d O u t > t r u e < / L a y e d O u t > < P o i n t s   x m l n s : b = " h t t p : / / s c h e m a s . d a t a c o n t r a c t . o r g / 2 0 0 4 / 0 7 / S y s t e m . W i n d o w s " > < b : P o i n t > < b : _ x > 4 8 9 . 5 9 6 1 8 9 4 3 2 3 3 4 2 < / b : _ x > < b : _ y > 4 4 1 < / b : _ y > < / b : P o i n t > < b : P o i n t > < b : _ x > 6 8 5 . 0 9 6 1 8 9 4 3 2 3 3 4 2 < / b : _ x > < b : _ y > 4 4 1 < / b : _ y > < / b : P o i n t > < b : P o i n t > < b : _ x > 6 8 7 . 0 9 6 1 8 9 4 3 2 3 3 4 2 < / b : _ x > < b : _ y > 4 3 9 < / b : _ y > < / b : P o i n t > < b : P o i n t > < b : _ x > 6 8 7 . 0 9 6 1 8 9 4 3 2 3 3 4 2 < / b : _ x > < b : _ y > 3 3 3 . 2 5 < / b : _ y > < / b : P o i n t > < / P o i n t s > < / a : V a l u e > < / a : K e y V a l u e O f D i a g r a m O b j e c t K e y a n y T y p e z b w N T n L X > < a : K e y V a l u e O f D i a g r a m O b j e c t K e y a n y T y p e z b w N T n L X > < a : K e y > < K e y > R e l a t i o n s h i p s \ & l t ; T a b l e s \ A c t u a l \ C o l u m n s \ A c c o u n t   C o d e & g t ; - & l t ; T a b l e s \ M a p p i n g \ C o l u m n s \ A c c o u n t   C o d e & g t ; \ F K < / K e y > < / a : K e y > < a : V a l u e   i : t y p e = " D i a g r a m D i s p l a y L i n k E n d p o i n t V i e w S t a t e " > < H e i g h t > 1 6 < / H e i g h t > < L a b e l L o c a t i o n   x m l n s : b = " h t t p : / / s c h e m a s . d a t a c o n t r a c t . o r g / 2 0 0 4 / 0 7 / S y s t e m . W i n d o w s " > < b : _ x > 4 7 3 . 5 9 6 1 8 9 4 3 2 3 3 4 2 < / b : _ x > < b : _ y > 4 3 3 < / b : _ y > < / L a b e l L o c a t i o n > < L o c a t i o n   x m l n s : b = " h t t p : / / s c h e m a s . d a t a c o n t r a c t . o r g / 2 0 0 4 / 0 7 / S y s t e m . W i n d o w s " > < b : _ x > 4 7 3 . 5 9 6 1 8 9 4 3 2 3 3 4 2 < / b : _ x > < b : _ y > 4 4 1 < / b : _ y > < / L o c a t i o n > < S h a p e R o t a t e A n g l e > 3 6 0 < / S h a p e R o t a t e A n g l e > < W i d t h > 1 6 < / W i d t h > < / a : V a l u e > < / a : K e y V a l u e O f D i a g r a m O b j e c t K e y a n y T y p e z b w N T n L X > < a : K e y V a l u e O f D i a g r a m O b j e c t K e y a n y T y p e z b w N T n L X > < a : K e y > < K e y > R e l a t i o n s h i p s \ & l t ; T a b l e s \ A c t u a l \ C o l u m n s \ A c c o u n t   C o d e & g t ; - & l t ; T a b l e s \ M a p p i n g \ C o l u m n s \ A c c o u n t   C o d e & g t ; \ P K < / K e y > < / a : K e y > < a : V a l u e   i : t y p e = " D i a g r a m D i s p l a y L i n k E n d p o i n t V i e w S t a t e " > < H e i g h t > 1 6 < / H e i g h t > < L a b e l L o c a t i o n   x m l n s : b = " h t t p : / / s c h e m a s . d a t a c o n t r a c t . o r g / 2 0 0 4 / 0 7 / S y s t e m . W i n d o w s " > < b : _ x > 6 7 9 . 0 9 6 1 8 9 4 3 2 3 3 4 2 < / b : _ x > < b : _ y > 3 1 7 . 2 5 < / b : _ y > < / L a b e l L o c a t i o n > < L o c a t i o n   x m l n s : b = " h t t p : / / s c h e m a s . d a t a c o n t r a c t . o r g / 2 0 0 4 / 0 7 / S y s t e m . W i n d o w s " > < b : _ x > 6 8 7 . 0 9 6 1 8 9 4 3 2 3 3 4 2 < / b : _ x > < b : _ y > 3 1 7 . 2 4 9 9 9 9 9 9 9 9 9 9 9 4 < / b : _ y > < / L o c a t i o n > < S h a p e R o t a t e A n g l e > 9 0 < / S h a p e R o t a t e A n g l e > < W i d t h > 1 6 < / W i d t h > < / a : V a l u e > < / a : K e y V a l u e O f D i a g r a m O b j e c t K e y a n y T y p e z b w N T n L X > < a : K e y V a l u e O f D i a g r a m O b j e c t K e y a n y T y p e z b w N T n L X > < a : K e y > < K e y > R e l a t i o n s h i p s \ & l t ; T a b l e s \ A c t u a l \ C o l u m n s \ A c c o u n t   C o d e & g t ; - & l t ; T a b l e s \ M a p p i n g \ C o l u m n s \ A c c o u n t   C o d e & g t ; \ C r o s s F i l t e r < / K e y > < / a : K e y > < a : V a l u e   i : t y p e = " D i a g r a m D i s p l a y L i n k C r o s s F i l t e r V i e w S t a t e " > < P o i n t s   x m l n s : b = " h t t p : / / s c h e m a s . d a t a c o n t r a c t . o r g / 2 0 0 4 / 0 7 / S y s t e m . W i n d o w s " > < b : P o i n t > < b : _ x > 4 8 9 . 5 9 6 1 8 9 4 3 2 3 3 4 2 < / b : _ x > < b : _ y > 4 4 1 < / b : _ y > < / b : P o i n t > < b : P o i n t > < b : _ x > 6 8 5 . 0 9 6 1 8 9 4 3 2 3 3 4 2 < / b : _ x > < b : _ y > 4 4 1 < / b : _ y > < / b : P o i n t > < b : P o i n t > < b : _ x > 6 8 7 . 0 9 6 1 8 9 4 3 2 3 3 4 2 < / b : _ x > < b : _ y > 4 3 9 < / b : _ y > < / b : P o i n t > < b : P o i n t > < b : _ x > 6 8 7 . 0 9 6 1 8 9 4 3 2 3 3 4 2 < / b : _ x > < b : _ y > 3 3 3 . 2 5 < / b : _ y > < / b : P o i n t > < / P o i n t s > < / a : V a l u e > < / a : K e y V a l u e O f D i a g r a m O b j e c t K e y a n y T y p e z b w N T n L X > < / V i e w S t a t e s > < / D i a g r a m M a n a g e r . S e r i a l i z a b l e D i a g r a m > < / A r r a y O f D i a g r a m M a n a g e r . S e r i a l i z a b l e D i a g r a m > ] ] > < / 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 A c t u a l 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 A c t u a l 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 C o l u m n s \ A c c o u n t   C o d e < / K e y > < / a : K e y > < a : V a l u e   i : t y p e = " T a b l e W i d g e t B a s e V i e w S t a t e " / > < / a : K e y V a l u e O f D i a g r a m O b j e c t K e y a n y T y p e z b w N T n L X > < a : K e y V a l u e O f D i a g r a m O b j e c t K e y a n y T y p e z b w N T n L X > < a : K e y > < K e y > C o l u m n s \ A c c o u n t < / 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  T a b l e 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  T a b l e 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 C o l u m n s \ E n d   o f   M o n t h < / 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 C o l u m n s \ A c c o u n t   C o d e < / K e y > < / a : K e y > < a : V a l u e   i : t y p e = " T a b l e W i d g e t B a s e V i e w S t a t e " / > < / a : K e y V a l u e O f D i a g r a m O b j e c t K e y a n y T y p e z b w N T n L X > < a : K e y V a l u e O f D i a g r a m O b j e c t K e y a n y T y p e z b w N T n L X > < a : K e y > < K e y > C o l u m n s \ B a l a n c e   C h e c k < / K e y > < / a : K e y > < a : V a l u e   i : t y p e = " T a b l e W i d g e t B a s e V i e w S t a t e " / > < / a : K e y V a l u e O f D i a g r a m O b j e c t K e y a n y T y p e z b w N T n L X > < a : K e y V a l u e O f D i a g r a m O b j e c t K e y a n y T y p e z b w N T n L X > < a : K e y > < K e y > C o l u m n s \ L e v e l   1 < / K e y > < / a : K e y > < a : V a l u e   i : t y p e = " T a b l e W i d g e t B a s e V i e w S t a t e " / > < / a : K e y V a l u e O f D i a g r a m O b j e c t K e y a n y T y p e z b w N T n L X > < a : K e y V a l u e O f D i a g r a m O b j e c t K e y a n y T y p e z b w N T n L X > < a : K e y > < K e y > C o l u m n s \ L e v e l   2 < / K e y > < / a : K e y > < a : V a l u e   i : t y p e = " T a b l e W i d g e t B a s e V i e w S t a t e " / > < / a : K e y V a l u e O f D i a g r a m O b j e c t K e y a n y T y p e z b w N T n L X > < a : K e y V a l u e O f D i a g r a m O b j e c t K e y a n y T y p e z b w N T n L X > < a : K e y > < K e y > C o l u m n s \ L e v e l   3 < / K e y > < / a : K e y > < a : V a l u e   i : t y p e = " T a b l e W i d g e t B a s e V i e w S t a t e " / > < / a : K e y V a l u e O f D i a g r a m O b j e c t K e y a n y T y p e z b w N T n L X > < a : K e y V a l u e O f D i a g r a m O b j e c t K e y a n y T y p e z b w N T n L X > < a : K e y > < K e y > C o l u m n s \ L e v e l   4 < / K e y > < / a : K e y > < a : V a l u e   i : t y p e = " T a b l e W i d g e t B a s e V i e w S t a t e " / > < / a : K e y V a l u e O f D i a g r a m O b j e c t K e y a n y T y p e z b w N T n L X > < a : K e y V a l u e O f D i a g r a m O b j e c t K e y a n y T y p e z b w N T n L X > < a : K e y > < K e y > C o l u m n s \ S i g n a g e 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 A c t u a l _ b 6 6 e e b 4 9 - 9 1 a 0 - 4 a 5 a - 8 7 4 9 - 1 3 5 f a 9 7 f f 8 e 8 < / K e y > < V a l u e   x m l n s : a = " h t t p : / / s c h e m a s . d a t a c o n t r a c t . o r g / 2 0 0 4 / 0 7 / M i c r o s o f t . A n a l y s i s S e r v i c e s . C o m m o n " > < a : H a s F o c u s > t r u e < / a : H a s F o c u s > < a : S i z e A t D p i 9 6 > 1 7 8 < / a : S i z e A t D p i 9 6 > < a : V i s i b l e > t r u e < / a : V i s i b l e > < / V a l u e > < / K e y V a l u e O f s t r i n g S a n d b o x E d i t o r . M e a s u r e G r i d S t a t e S c d E 3 5 R y > < K e y V a l u e O f s t r i n g S a n d b o x E d i t o r . M e a s u r e G r i d S t a t e S c d E 3 5 R y > < K e y > C a l e n d a r   T a b l e _ e 0 8 5 e 8 1 f - 1 e f 6 - 4 2 4 6 - 9 c 2 8 - 8 7 7 8 b 9 9 d c 7 4 c < / K e y > < V a l u e   x m l n s : a = " h t t p : / / s c h e m a s . d a t a c o n t r a c t . o r g / 2 0 0 4 / 0 7 / M i c r o s o f t . A n a l y s i s S e r v i c e s . C o m m o n " > < a : H a s F o c u s > f a l s e < / a : H a s F o c u s > < a : S i z e A t D p i 9 6 > 1 7 8 < / a : S i z e A t D p i 9 6 > < a : V i s i b l e > t r u e < / a : V i s i b l e > < / V a l u e > < / K e y V a l u e O f s t r i n g S a n d b o x E d i t o r . M e a s u r e G r i d S t a t e S c d E 3 5 R y > < K e y V a l u e O f s t r i n g S a n d b o x E d i t o r . M e a s u r e G r i d S t a t e S c d E 3 5 R y > < K e y > M a p p i n g _ a e a 5 e 4 5 4 - 2 c 1 b - 4 2 0 7 - b f 2 b - a 0 e b 3 6 1 3 3 8 3 d < / K e y > < V a l u e   x m l n s : a = " h t t p : / / s c h e m a s . d a t a c o n t r a c t . o r g / 2 0 0 4 / 0 7 / M i c r o s o f t . A n a l y s i s S e r v i c e s . C o m m o n " > < a : H a s F o c u s > f a l s e < / a : H a s F o c u s > < a : S i z e A t D p i 9 6 > 1 7 8 < / a : S i z e A t D p i 9 6 > < a : V i s i b l e > t r u e < / a : V i s i b l e > < / V a l u e > < / K e y V a l u e O f s t r i n g S a n d b o x E d i t o r . M e a s u r e G r i d S t a t e S c d E 3 5 R y > < / A r r a y O f K e y V a l u e O f s t r i n g S a n d b o x E d i t o r . M e a s u r e G r i d S t a t e S c d E 3 5 R y > ] ] > < / 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 3 8 < / H e i g h t > < / S a n d b o x E d i t o r . F o r m u l a B a r S t a t e > ] ] > < / C u s t o m C o n t e n t > < / G e m i n i > 
</file>

<file path=customXml/item14.xml>��< ? x m l   v e r s i o n = " 1 . 0 "   e n c o d i n g = " U T F - 1 6 " ? > < G e m i n i   x m l n s = " h t t p : / / g e m i n i / p i v o t c u s t o m i z a t i o n / L i n k e d T a b l e U p d a t e M o d e " > < C u s t o m C o n t e n t > < ! [ C D A T A [ T r u e ] ] > < / C u s t o m C o n t e n t > < / G e m i n i > 
</file>

<file path=customXml/item15.xml>��< ? x m l   v e r s i o n = " 1 . 0 "   e n c o d i n g = " u t f - 1 6 " ? > < D a t a M a s h u p   s q m i d = " b b a b 8 e 9 e - 3 4 c 3 - 4 9 5 3 - a 9 7 8 - 9 7 8 5 0 d 5 b 0 5 8 0 "   x m l n s = " h t t p : / / s c h e m a s . m i c r o s o f t . c o m / D a t a M a s h u p " > A A A A A I 8 I A A B Q S w M E F A A C A A g A a l Z l W L 3 O i u y l A A A A 9 g A A A B I A H A B D b 2 5 m a W c v U G F j a 2 F n Z S 5 4 b W w g o h g A K K A U A A A A A A A A A A A A A A A A A A A A A A A A A A A A h Y + x D o I w F E V / h X S n L X X A k E d J d H C R x M T E u D Z Y o R E e h h b L v z n 4 S f 6 C G E X d H O + 5 Z 7 j 3 f r 1 B N j R 1 c N G d N S 2 m J K K c B B q L 9 m C w T E n v j u G c Z B I 2 q j i p U g e j j D Y Z 7 C E l l X P n h D H v P f U z 2 n Y l E 5 x H b J + v t 0 W l G 0 U + s v k v h w a t U 1 h o I m H 3 G i M F j U R M R R x T D m y C k B v 8 C m L c + 2 x / I C z 7 2 v W d l h r D 1 Q L Y F I G 9 P 8 g H U E s D B B Q A A g A I A G p W Z V h 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q V m V Y z D v S k p E F A A D m E A A A E w A c A E Z v c m 1 1 b G F z L 1 N l Y 3 R p b 2 4 x L m 0 g o h g A K K A U A A A A A A A A A A A A A A A A A A A A A A A A A A A A 1 V d t b 9 p I E P 6 O x H 8 Y O V J l e g 4 J S d s P 6 d G K A E m R G q B A W p 0 A n T b 2 E q y Y N b e 7 J k G I / 3 6 z u 3 7 j x U 1 1 O u l 0 U i T s 2 Z 1 5 n n l m d t Y R 1 J V + y G B o f m s f y 6 V y S c w J p x 7 M X p o k o M w j f E Q e A g p 1 s I e S c N k i k g I R 4 O G v A + F S O Z I A 2 s w r W G m R t W h F n G g k X G b R 4 o H y i n q U J v K n c u n s b b n U G N z e 3 7 W 7 o + F V u X Q K G Z i t A l b g F E Z z C j O f C 6 k h w G c g 0 e L G N J X T O K Y x 3 X U K y M 9 8 8 g T R M e F n X M 0 b h D P 0 X w u Y 8 X C h I w h F T 8 d U m v X v B / 3 e s I 3 E m 5 y i T Q B J M e I s H 4 h A V V G C z B P e A O 5 I 9 O K 7 K 1 7 M S I X v 9 k Z t o 0 p n l i r t C 1 j y c O V 7 G D a H h m Z X c / A g E j 5 7 z A n 5 J v E 9 j M S i I P j l K H n B F L 3 G / e h L b 3 A F d 4 Q / Q Z + H r s R k z q D 9 4 t I A e r O Z F v K W + 1 6 5 1 G q M 2 l d w c X 5 x e X r + 7 v T i f b n 0 v T 0 Y d n r d K 6 h V a + X S 2 z M V s F w C C K g 0 D w B n Z 0 Z V L b y W J / C F N G v q 9 S u + Y X 8 a A 4 C f Z V Y 3 i a E f S 1 Y B 1 P a q W h Z Z R z s 7 S T l w k s h v 1 x w 4 N 3 + V S h K D B o K + G i 8 O U F W B 7 Y R Q r q 8 r 8 B v U i p A c O J q 8 P o p Z 4 s n J 1 L / V G + x N x c V O N H F g u A x 8 K S m v 6 o f r d T e U c 6 y m j f H l e k n j 1 h z H W q m f 6 g j t U 5 2 p z / a Q 8 u P h x E r G g 0 G 3 0 F + X T H k M w 4 i 7 K u L e E L F P V C w b y 3 / h q N x r F Z V / b L r E d z R f K q O q W s U x w U 6 s D h O U q 1 Z E F d V J v A u Z n F t p 3 g 3 P a 4 Z B t G C 2 w X X A 2 t n o A C X u 3 G S H C 7 2 Z N t s 6 6 2 m i h B 4 X h 4 i F U E W s E P w Q N Q b M b 1 T A H S Y / v N O C H 0 H + g x L + C n C K q P f m A Z U h S z C H U y 4 l V d 2 H y h e 3 4 c o I J / e x i t 6 E g Y f 9 d O M H 2 O 5 W 8 2 p y j 0 H E Z I F H X 0 x 6 j L a 4 v 1 J t P n q m T K 7 x Z l l R v F + Q u m p x g W d l 4 S P k p B W 6 0 Q J 3 i E m 7 N 7 q d 9 D k V + K b P g Z h 0 m o 3 2 D 4 z R D 5 9 x 9 P b 9 V S g n m A u Z j L i P t K 5 J Q J h L h Z W p h n S w y 5 H 5 F 9 / z E F D T q 2 X y D W m A V 9 w g f B Z p j 2 i x x g 0 p u f 8 Q 4 d m d f h 4 b 5 + l n + P 0 T S B 7 t V G U V P l F o R k L i / L + J m L k v j 9 e n g A z W a c Q J E 7 O Q L 7 Q t q d j J v t 0 e N 7 G y q M e 0 k l E Y U E Y W G N T A 5 J M z K 7 H d L i b r w M b q 4 k 7 F x K h Q 1 a / b P M g i X C F I D 4 c N P w J l d M y g D k g p j H z s w 6 R z a O 2 X J W H q + j J z z A T J o Z l 1 / Z y K W 8 D w m L g m i N m i y C j C + 0 q f W E O y W C K 4 f q 3 k 9 G 7 O C X t U 3 P D Y Z J R S f x N W L a q w B Z k 4 m 3 0 1 z N S l L 3 K r l G q 4 b h g x i f s 9 t Z i d 0 / z q g d d 3 E k R p L P N 9 s t 0 W N k p x n + x k e E j V U u P D 2 u 7 U S 3 L i q o k x Q i 5 w T e U z x f 5 u 0 U C f a i 4 K d T r S K 6 p V N g Y j P g c q a D U O m s W 0 / 9 S 1 z R 1 8 U O S q r l h Z l b w 0 2 + O 1 q / 1 C 8 V 5 L y 8 m Y p p c F 4 u W H 6 S 7 k 7 k 2 Z b 7 H / z V D t k p X / q H 1 r y N B Q 3 Z x v 0 9 G U J Z / b m c + 7 T z j W G / V T / n s i o J 3 A u C P S P d 8 i y t d 1 N X Q d u P Y Z 4 e s O j k 7 p z 3 z K 6 7 v O j t a 4 b p l t 6 t j s h R n Q v y I f G e h w 0 9 1 S Z O f / 1 a I 0 x a q a K G p n y T j j t D H q l o P w c T / X 8 f u l z d z Q w + + r + o f 3 5 + f 4 f f M t C i U d y n V A 6 9 l j t R s y d S 0 n n Y M f z I t Q d d 8 X S r y d Q x S v x P b 0 5 h r H 9 k Y Q D P G D n X B h M t 3 p x 4 O o W o d x e h 1 o p V B C R R c B r Y 1 l 0 R e K k h B + g / J E A d F j w L q y C j S z t h Z M j y p b L G l O x g r + 2 5 f t + A + E / / f F 1 / 9 7 s J 9 G z y p k 4 u W b 8 4 4 s l 6 Y Y h 8 L p f 6 W q z Y h z 1 O R H y J 8 e w v D J r m z G q k h 1 K 3 a 1 p t n x / C f 3 W J z j 5 r W L K Z n D z T l 1 n w 6 u p 6 8 4 n Q K o F d g v C u y X B f Z 3 B / a h / 8 j I 4 x 6 t 4 m F s f f w b U E s B A i 0 A F A A C A A g A a l Z l W L 3 O i u y l A A A A 9 g A A A B I A A A A A A A A A A A A A A A A A A A A A A E N v b m Z p Z y 9 Q Y W N r Y W d l L n h t b F B L A Q I t A B Q A A g A I A G p W Z V h T c j g s m w A A A O E A A A A T A A A A A A A A A A A A A A A A A P E A A A B b Q 2 9 u d G V u d F 9 U e X B l c 1 0 u e G 1 s U E s B A i 0 A F A A C A A g A a l Z l W M w 7 0 p K R B Q A A 5 h A A A B M A A A A A A A A A A A A A A A A A 2 Q E A A E Z v c m 1 1 b G F z L 1 N l Y 3 R p b 2 4 x L m 1 Q S w U G A A A A A A M A A w D C A A A A t w 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j z Y A A A A A A A B t N 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n Q U F B Q U F B Q U F E R X N 4 Y X d 0 N n k 4 V H F 3 U V J Y e U M 5 e T d Z R 2 x S e V l X N X p a b T l 5 Y l N C R 2 F X e G x J R 1 p 5 Y j I w Z 1 F X T j B k V 0 Z z Q U F B Q U F B Q U F B Q U F B Q V B k Z 3 B M e k N N c T l K b U F 0 e H d 3 R j Z p a G N P U 0 d W c 2 N H V n l J R k Y x W l h K c F p Y T U F B Y 1 N 6 R n J D M 3 J M e E 9 y Q k J G Z k l M M 0 x 0 Z 0 F B Q U F B I i A v P j x F b n R y e S B U e X B l P S J S Z W x h d G l v b n N o a X B z I i B W Y W x 1 Z T 0 i c 0 F B Q U F B Q T 0 9 I i A v P j w v U 3 R h Y m x l R W 5 0 c m l l c z 4 8 L 0 l 0 Z W 0 + P E l 0 Z W 0 + P E l 0 Z W 1 M b 2 N h d G l v b j 4 8 S X R l b V R 5 c G U + R m 9 y b X V s Y T w v S X R l b V R 5 c G U + P E l 0 Z W 1 Q Y X R o P l N l Y 3 R p b 2 4 x L 2 Z 4 Q 2 F s Z W 5 k Y X J U Y W J s 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E 2 N z I 3 Y m Q w L W Z j M z k t N D I 2 M C 0 4 N D A 4 L T J m N T Y 4 M z l j M G E w M S I g L z 4 8 R W 5 0 c n k g V H l w Z T 0 i Q n V m Z m V y T m V 4 d F J l Z n J l c 2 g i I F Z h b H V l P S J s M S I g L z 4 8 R W 5 0 c n k g V H l w Z T 0 i U m V z d W x 0 V H l w Z S I g V m F s d W U 9 I n N G d W 5 j d G l v b i I g L z 4 8 R W 5 0 c n k g V H l w Z T 0 i T m F 2 a W d h d G l v b l N 0 Z X B O Y W 1 l I i B W Y W x 1 Z T 0 i c 0 5 h d m l n Y X R p b 2 4 i I C 8 + P C 9 T d G F i b G V F b n R y a W V z P j w v S X R l b T 4 8 S X R l b T 4 8 S X R l b U x v Y 2 F 0 a W 9 u P j x J d G V t V H l w Z T 5 G b 3 J t d W x h P C 9 J d G V t V H l w Z T 4 8 S X R l b V B h d G g + U 2 V j d G l v b j E v Q 2 F s Z W 5 k Y X I l M j B U Y W J s Z T w v S X R l b V B h d G g + P C 9 J d G V t T G 9 j Y X R p b 2 4 + P F N 0 Y W J s Z U V u d H J p Z X M + P E V u d H J 5 I F R 5 c G U 9 I k l z U H J p d m F 0 Z S I g V m F s d W U 9 I m w w I i A v P j x F b n R y e S B U e X B l P S J R d W V y e U l E I i B W Y W x 1 Z T 0 i c z k y M 2 U w M W Y 2 L W Z m N D M t N D J m Z S 1 h M z E x L W N h N D E z Y z A w N D d i Y S I g L z 4 8 R W 5 0 c n k g V H l w Z T 0 i R m l s b E V u Y W J s Z W Q i I F Z h b H V l P S J s M C I g L z 4 8 R W 5 0 c n k g V H l w Z T 0 i R m l s b E 9 i a m V j d F R 5 c G U i I F Z h b H V l P S J z U G l 2 b 3 R U Y W J s Z S I g L z 4 8 R W 5 0 c n k g V H l w Z T 0 i R m l s b F R v R G F 0 Y U 1 v Z G V s R W 5 h Y m x l Z C I g V m F s d W U 9 I m w x 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Q 2 9 s d W 1 u T m F t Z X M i I F Z h b H V l P S J z W y Z x d W 9 0 O 0 R h d G U m c X V v d D s s J n F 1 b 3 Q 7 R W 5 k I G 9 m I E 1 v b n R o J n F 1 b 3 Q 7 L C Z x d W 9 0 O 0 1 v b n R o J n F 1 b 3 Q 7 L C Z x d W 9 0 O 1 l l Y X I m c X V v d D t d I i A v P j x F b n R y e S B U e X B l P S J G a W x s Q 2 9 s d W 1 u V H l w Z X M i I F Z h b H V l P S J z Q 1 F r R E F 3 P T 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N h b G V u Z G F y I F R h Y m x l L 1 N v d X J j Z S 5 7 R G F 0 Z S w w f S Z x d W 9 0 O y w m c X V v d D t T Z W N 0 a W 9 u M S 9 D Y W x l b m R h c i B U Y W J s Z S 9 J b n N l c n R l Z C B F b m Q g b 2 Y g T W 9 u d G g u e 0 V u Z C B v Z i B N b 2 5 0 a C w x f S Z x d W 9 0 O y w m c X V v d D t T Z W N 0 a W 9 u M S 9 D Y W x l b m R h c i B U Y W J s Z S 9 J b n N l c n R l Z C B N b 2 5 0 a C 5 7 T W 9 u d G g s M n 0 m c X V v d D s s J n F 1 b 3 Q 7 U 2 V j d G l v b j E v Q 2 F s Z W 5 k Y X I g V G F i b G U v S W 5 z Z X J 0 Z W Q g W W V h c i 5 7 W W V h c i w z f S Z x d W 9 0 O 1 0 s J n F 1 b 3 Q 7 Q 2 9 s d W 1 u Q 2 9 1 b n Q m c X V v d D s 6 N C w m c X V v d D t L Z X l D b 2 x 1 b W 5 O Y W 1 l c y Z x d W 9 0 O z p b X S w m c X V v d D t D b 2 x 1 b W 5 J Z G V u d G l 0 a W V z J n F 1 b 3 Q 7 O l s m c X V v d D t T Z W N 0 a W 9 u M S 9 D Y W x l b m R h c i B U Y W J s Z S 9 T b 3 V y Y 2 U u e 0 R h d G U s M H 0 m c X V v d D s s J n F 1 b 3 Q 7 U 2 V j d G l v b j E v Q 2 F s Z W 5 k Y X I g V G F i b G U v S W 5 z Z X J 0 Z W Q g R W 5 k I G 9 m I E 1 v b n R o L n t F b m Q g b 2 Y g T W 9 u d G g s M X 0 m c X V v d D s s J n F 1 b 3 Q 7 U 2 V j d G l v b j E v Q 2 F s Z W 5 k Y X I g V G F i b G U v S W 5 z Z X J 0 Z W Q g T W 9 u d G g u e 0 1 v b n R o L D J 9 J n F 1 b 3 Q 7 L C Z x d W 9 0 O 1 N l Y 3 R p b 2 4 x L 0 N h b G V u Z G F y I F R h Y m x l L 0 l u c 2 V y d G V k I F l l Y X I u e 1 l l Y X I s M 3 0 m c X V v d D t d L C Z x d W 9 0 O 1 J l b G F 0 a W 9 u c 2 h p c E l u Z m 8 m c X V v d D s 6 W 1 1 9 I i A v P j x F b n R y e S B U e X B l P S J Q a X Z v d E 9 i a m V j d E 5 h b W U i I F Z h b H V l P S J z U 2 h l Z X Q x I C g y K S F Q a X Z v d F R h Y m x l M S I g L z 4 8 R W 5 0 c n k g V H l w Z T 0 i R m l s b E x h c 3 R V c G R h d G V k I i B W Y W x 1 Z T 0 i Z D I w M j Q t M D M t M D V U M T A 6 N T E 6 M T Y u N T E y M j Y 1 M 1 o i I C 8 + P E V u d H J 5 I F R 5 c G U 9 I k Z p b G x F c n J v c k N v d W 5 0 I i B W Y W x 1 Z T 0 i b D A i I C 8 + P E V u d H J 5 I F R 5 c G U 9 I k Z p b G x F c n J v c k N v Z G U i I F Z h b H V l P S J z V W 5 r b m 9 3 b i I g L z 4 8 R W 5 0 c n k g V H l w Z T 0 i R m l s b E N v d W 5 0 I i B W Y W x 1 Z T 0 i b D c z M C I g L z 4 8 R W 5 0 c n k g V H l w Z T 0 i Q W R k Z W R U b 0 R h d G F N b 2 R l b C I g V m F s d W U 9 I m w x I i A v P j w v U 3 R h Y m x l R W 5 0 c m l l c z 4 8 L 0 l 0 Z W 0 + P E l 0 Z W 0 + P E l 0 Z W 1 M b 2 N h d G l v b j 4 8 S X R l b V R 5 c G U + R m 9 y b X V s Y T w v S X R l b V R 5 c G U + P E l 0 Z W 1 Q Y X R o P l N l Y 3 R p b 2 4 x L 0 N h b G V u Z G F y J T I w V G F i b G U v U 2 9 1 c m N l P C 9 J d G V t U G F 0 a D 4 8 L 0 l 0 Z W 1 M b 2 N h d G l v b j 4 8 U 3 R h Y m x l R W 5 0 c m l l c y A v P j w v S X R l b T 4 8 S X R l b T 4 8 S X R l b U x v Y 2 F 0 a W 9 u P j x J d G V t V H l w Z T 5 G b 3 J t d W x h P C 9 J d G V t V H l w Z T 4 8 S X R l b V B h d G g + U 2 V j d G l v b j E v Q 2 F s Z W 5 k Y X I l M j B U Y W J s Z S 9 J b n N l c n R l Z C U y M E V u Z C U y M G 9 m J T I w T W 9 u d G g 8 L 0 l 0 Z W 1 Q Y X R o P j w v S X R l b U x v Y 2 F 0 a W 9 u P j x T d G F i b G V F b n R y a W V z I C 8 + P C 9 J d G V t P j x J d G V t P j x J d G V t T G 9 j Y X R p b 2 4 + P E l 0 Z W 1 U e X B l P k Z v c m 1 1 b G E 8 L 0 l 0 Z W 1 U e X B l P j x J d G V t U G F 0 a D 5 T Z W N 0 a W 9 u M S 9 D Y W x l b m R h c i U y M F R h Y m x l L 0 l u c 2 V y d G V k J T I w T W 9 u d G g 8 L 0 l 0 Z W 1 Q Y X R o P j w v S X R l b U x v Y 2 F 0 a W 9 u P j x T d G F i b G V F b n R y a W V z I C 8 + P C 9 J d G V t P j x J d G V t P j x J d G V t T G 9 j Y X R p b 2 4 + P E l 0 Z W 1 U e X B l P k Z v c m 1 1 b G E 8 L 0 l 0 Z W 1 U e X B l P j x J d G V t U G F 0 a D 5 T Z W N 0 a W 9 u M S 9 D Y W x l b m R h c i U y M F R h Y m x l L 0 l u c 2 V y d G V k J T I w W W V h c j w v S X R l b V B h d G g + P C 9 J d G V t T G 9 j Y X R p b 2 4 + P F N 0 Y W J s Z U V u d H J p Z X M g L z 4 8 L 0 l 0 Z W 0 + P E l 0 Z W 0 + P E l 0 Z W 1 M b 2 N h d G l v b j 4 8 S X R l b V R 5 c G U + R m 9 y b X V s Y T w v S X R l b V R 5 c G U + P E l 0 Z W 1 Q Y X R o P l N l Y 3 R p b 2 4 x L 0 F j d H V h b D w v S X R l b V B h d G g + P C 9 J d G V t T G 9 j Y X R p b 2 4 + P F N 0 Y W J s Z U V u d H J p Z X M + P E V u d H J 5 I F R 5 c G U 9 I k l z U H J p d m F 0 Z S I g V m F s d W U 9 I m w w I i A v P j x F b n R y e S B U e X B l P S J R d W V y e U l E I i B W Y W x 1 Z T 0 i c z I y Y m U 2 N T J k L W V k N z E t N D A 0 M C 1 i N T R h L T k x N z Y 5 Z T F m N j N j N C I g L z 4 8 R W 5 0 c n k g V H l w Z T 0 i R m l s b E V u Y W J s Z W Q i I F Z h b H V l P S J s M C I g L z 4 8 R W 5 0 c n k g V H l w Z T 0 i R m l s b E 9 i a m V j d F R 5 c G U i I F Z h b H V l P S J z U G l 2 b 3 R U Y W J s Z S I g L z 4 8 R W 5 0 c n k g V H l w Z T 0 i R m l s b F R v R G F 0 Y U 1 v Z G V s R W 5 h Y m x l Z C I g V m F s d W U 9 I m w x I i A v P j x F b n R y e S B U e X B l P S J C d W Z m Z X J O Z X h 0 U m V m c m V z a C I g V m F s d W U 9 I m w w I i A v P j x F b n R y e S B U e X B l P S J S Z X N 1 b H R U e X B l I i B W Y W x 1 Z T 0 i c 1 R h Y m x l I i A v P j x F b n R y e S B U e X B l P S J O Y W 1 l V X B k Y X R l Z E F m d G V y R m l s b C I g V m F s d W U 9 I m w w I i A v P j x F b n R y e S B U e X B l P S J O Y X Z p Z 2 F 0 a W 9 u U 3 R l c E 5 h b W U i I F Z h b H V l P S J z T m F 2 a W d h d G l v b i I g L z 4 8 R W 5 0 c n k g V H l w Z T 0 i U G l 2 b 3 R P Y m p l Y 3 R O Y W 1 l I i B W Y W x 1 Z T 0 i c 1 N o Z W V 0 M S A o M i k h U G l 2 b 3 R U Y W J s Z T E i I C 8 + P E V u d H J 5 I F R 5 c G U 9 I k Z p b G x l Z E N v b X B s Z X R l U m V z d W x 0 V G 9 X b 3 J r c 2 h l Z X Q i I F Z h b H V l P S J s M C I g L z 4 8 R W 5 0 c n k g V H l w Z T 0 i U m V s Y X R p b 2 5 z a G l w S W 5 m b 0 N v b n R h a W 5 l c i I g V m F s d W U 9 I n N 7 J n F 1 b 3 Q 7 Y 2 9 s d W 1 u Q 2 9 1 b n Q m c X V v d D s 6 N C w m c X V v d D t r Z X l D b 2 x 1 b W 5 O Y W 1 l c y Z x d W 9 0 O z p b X S w m c X V v d D t x d W V y e V J l b G F 0 a W 9 u c 2 h p c H M m c X V v d D s 6 W 1 0 s J n F 1 b 3 Q 7 Y 2 9 s d W 1 u S W R l b n R p d G l l c y Z x d W 9 0 O z p b J n F 1 b 3 Q 7 U 2 V j d G l v b j E v Q W N 0 d W F s L 0 N o Y W 5 n Z W Q g V H l w Z T E u e 0 R h d G U s M H 0 m c X V v d D s s J n F 1 b 3 Q 7 U 2 V j d G l v b j E v Q W N 0 d W F s L 0 N o Y W 5 n Z W Q g V H l w Z S 5 7 Q W N j b 3 V u d C B D b 2 R l L D F 9 J n F 1 b 3 Q 7 L C Z x d W 9 0 O 1 N l Y 3 R p b 2 4 x L 0 F j d H V h b C 9 D a G F u Z 2 V k I F R 5 c G U u e 0 F j Y 2 9 1 b n Q s M n 0 m c X V v d D s s J n F 1 b 3 Q 7 U 2 V j d G l v b j E v Q W N 0 d W F s L 0 N o Y W 5 n Z W Q g V H l w Z S 5 7 V m F s d W U s M 3 0 m c X V v d D t d L C Z x d W 9 0 O 0 N v b H V t b k N v d W 5 0 J n F 1 b 3 Q 7 O j Q s J n F 1 b 3 Q 7 S 2 V 5 Q 2 9 s d W 1 u T m F t Z X M m c X V v d D s 6 W 1 0 s J n F 1 b 3 Q 7 Q 2 9 s d W 1 u S W R l b n R p d G l l c y Z x d W 9 0 O z p b J n F 1 b 3 Q 7 U 2 V j d G l v b j E v Q W N 0 d W F s L 0 N o Y W 5 n Z W Q g V H l w Z T E u e 0 R h d G U s M H 0 m c X V v d D s s J n F 1 b 3 Q 7 U 2 V j d G l v b j E v Q W N 0 d W F s L 0 N o Y W 5 n Z W Q g V H l w Z S 5 7 Q W N j b 3 V u d C B D b 2 R l L D F 9 J n F 1 b 3 Q 7 L C Z x d W 9 0 O 1 N l Y 3 R p b 2 4 x L 0 F j d H V h b C 9 D a G F u Z 2 V k I F R 5 c G U u e 0 F j Y 2 9 1 b n Q s M n 0 m c X V v d D s s J n F 1 b 3 Q 7 U 2 V j d G l v b j E v Q W N 0 d W F s L 0 N o Y W 5 n Z W Q g V H l w Z S 5 7 V m F s d W U s M 3 0 m c X V v d D t d L C Z x d W 9 0 O 1 J l b G F 0 a W 9 u c 2 h p c E l u Z m 8 m c X V v d D s 6 W 1 1 9 I i A v P j x F b n R y e S B U e X B l P S J G a W x s U 3 R h d H V z I i B W Y W x 1 Z T 0 i c 0 N v b X B s Z X R l I i A v P j x F b n R y e S B U e X B l P S J G a W x s Q 2 9 s d W 1 u T m F t Z X M i I F Z h b H V l P S J z W y Z x d W 9 0 O 0 R h d G U m c X V v d D s s J n F 1 b 3 Q 7 Q W N j b 3 V u d C B D b 2 R l J n F 1 b 3 Q 7 L C Z x d W 9 0 O 0 F j Y 2 9 1 b n Q m c X V v d D s s J n F 1 b 3 Q 7 V m F s d W U m c X V v d D t d I i A v P j x F b n R y e S B U e X B l P S J G a W x s Q 2 9 s d W 1 u V H l w Z X M i I F Z h b H V l P S J z Q 1 F N R 0 J R P T 0 i I C 8 + P E V u d H J 5 I F R 5 c G U 9 I k Z p b G x M Y X N 0 V X B k Y X R l Z C I g V m F s d W U 9 I m Q y M D I 0 L T A z L T A 1 V D E w O j U x O j E 2 L j Q 3 O T Q 5 N z B a I i A v P j x F b n R y e S B U e X B l P S J G a W x s R X J y b 3 J D b 3 V u d C I g V m F s d W U 9 I m w w I i A v P j x F b n R y e S B U e X B l P S J G a W x s R X J y b 3 J D b 2 R l I i B W Y W x 1 Z T 0 i c 1 V u a 2 5 v d 2 4 i I C 8 + P E V u d H J 5 I F R 5 c G U 9 I k Z p b G x D b 3 V u d C I g V m F s d W U 9 I m w 3 N D E i I C 8 + P E V u d H J 5 I F R 5 c G U 9 I k F k Z G V k V G 9 E Y X R h T W 9 k Z W w i I F Z h b H V l P S J s M S I g L z 4 8 L 1 N 0 Y W J s Z U V u d H J p Z X M + P C 9 J d G V t P j x J d G V t P j x J d G V t T G 9 j Y X R p b 2 4 + P E l 0 Z W 1 U e X B l P k Z v c m 1 1 b G E 8 L 0 l 0 Z W 1 U e X B l P j x J d G V t U G F 0 a D 5 T Z W N 0 a W 9 u M S 9 B Y 3 R 1 Y W w v U 2 9 1 c m N l P C 9 J d G V t U G F 0 a D 4 8 L 0 l 0 Z W 1 M b 2 N h d G l v b j 4 8 U 3 R h Y m x l R W 5 0 c m l l c y A v P j w v S X R l b T 4 8 S X R l b T 4 8 S X R l b U x v Y 2 F 0 a W 9 u P j x J d G V t V H l w Z T 5 G b 3 J t d W x h P C 9 J d G V t V H l w Z T 4 8 S X R l b V B h d G g + U 2 V j d G l v b j E v U 2 F t c G x l J T I w R m l s Z T w v S X R l b V B h d G g + P C 9 J d G V t T G 9 j Y X R p b 2 4 + P F N 0 Y W J s Z U V u d H J p Z X M + P E V u d H J 5 I F R 5 c G U 9 I k l z U H J p d m F 0 Z S I g V m F s d W U 9 I m w w I i A v P j x F b n R y e S B U e X B l P S J R d W V y e U l E I i B W Y W x 1 Z T 0 i c 2 E z M z R m Z W Z i L W Y 0 M z I t N G E 0 Y i 0 4 Y z Q x L W E w M D E 3 N D d h N j I z N S I g L z 4 8 R W 5 0 c n k g V H l w Z T 0 i T G 9 h Z G V k V G 9 B b m F s e X N p c 1 N l c n Z p Y 2 V z I i B W Y W x 1 Z T 0 i b D A i I C 8 + P E V u d H J 5 I F R 5 c G U 9 I k Z p b G x F c n J v c k N v Z G U i I F Z h b H V l P S J z V W 5 r b m 9 3 b i I g L z 4 8 R W 5 0 c n k g V H l w Z T 0 i R m l s b E x h c 3 R V c G R h d G V k I i B W Y W x 1 Z T 0 i Z D I w M j Q t M D M t M D V U M T A 6 N T E 6 M j A u O D Y x N T M 4 M V o i I C 8 + P E V u d H J 5 I F R 5 c G U 9 I k Z p b G x T d G F 0 d X M i I F Z h b H V l P S J z Q 2 9 t c G x l d G U i I C 8 + P E V u d H J 5 I F R 5 c G U 9 I k x v Y W R U b 1 J l c G 9 y d E R p c 2 F i b G V k I i B W Y W x 1 Z T 0 i b D E i I C 8 + P E V u d H J 5 I F R 5 c G U 9 I l F 1 Z X J 5 R 3 J v d X B J R C I g V m F s d W U 9 I n N i Y 2 E 0 N j B m N y 0 z M m M y L T Q 5 Y W Y t O T g w Y i 0 3 M W M z M D E 3 Y T h h M T c 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Q m l u Y X J 5 I i A v P j x F b n R y e S B U e X B l P S J C d W Z m Z X J O Z X h 0 U m V m c m V z a C I g V m F s d W U 9 I m w w I i A v P j x F b n R y e S B U e X B l P S J G a W x s Z W R D b 2 1 w b G V 0 Z V J l c 3 V s d F R v V 2 9 y a 3 N o Z W V 0 I i B W Y W x 1 Z T 0 i b D A i I C 8 + P E V u d H J 5 I F R 5 c G U 9 I k F k Z G V k V G 9 E Y X R h T W 9 k Z W w i I F Z h b H V l P S J s M C I g L z 4 8 L 1 N 0 Y W J s Z U V u d H J p Z X M + P C 9 J d G V t P j x J d G V t P j x J d G V t T G 9 j Y X R p b 2 4 + P E l 0 Z W 1 U e X B l P k Z v c m 1 1 b G E 8 L 0 l 0 Z W 1 U e X B l P j x J d G V t U G F 0 a D 5 T Z W N 0 a W 9 u M S 9 T Y W 1 w b G U l M j B G a W x l L 1 N v d X J j Z T w v S X R l b V B h d G g + P C 9 J d G V t T G 9 j Y X R p b 2 4 + P F N 0 Y W J s Z U V u d H J p Z X M g L z 4 8 L 0 l 0 Z W 0 + P E l 0 Z W 0 + P E l 0 Z W 1 M b 2 N h d G l v b j 4 8 S X R l b V R 5 c G U + R m 9 y b X V s Y T w v S X R l b V R 5 c G U + P E l 0 Z W 1 Q Y X R o P l N l Y 3 R p b 2 4 x L 1 N h b X B s Z S U y M E Z p b G U v T m F 2 a W d h d G l v b j E 8 L 0 l 0 Z W 1 Q Y X R o P j w v S X R l b U x v Y 2 F 0 a W 9 u P j x T d G F i b G V F b n R y a W V z I C 8 + P C 9 J d G V t P j x J d G V t P j x J d G V t T G 9 j Y X R p b 2 4 + P E l 0 Z W 1 U e X B l P k Z v c m 1 1 b G E 8 L 0 l 0 Z W 1 U e X B l P j x J d G V t U G F 0 a D 5 T Z W N 0 a W 9 u M S 9 Q Y X J h b W V 0 Z X I x P C 9 J d G V t U G F 0 a D 4 8 L 0 l 0 Z W 1 M b 2 N h d G l v b j 4 8 U 3 R h Y m x l R W 5 0 c m l l c z 4 8 R W 5 0 c n k g V H l w Z T 0 i S X N Q c m l 2 Y X R l I i B W Y W x 1 Z T 0 i b D A i I C 8 + P E V u d H J 5 I F R 5 c G U 9 I l F 1 Z X J 5 S U Q i I F Z h b H V l P S J z Y z g z Y j g x M z c t N j k 2 O S 0 0 Y j M 4 L W J l M j c t M 2 Z i Y z c z O W I 3 M j I w I i A v P j x F b n R y e S B U e X B l P S J M b 2 F k V G 9 S Z X B v c n R E a X N h Y m x l Z C I g V m F s d W U 9 I m w x I i A v P j x F b n R y e S B U e X B l P S J R d W V y e U d y b 3 V w S U Q i I F Z h b H V l P S J z Y m N h N D Y w Z j c t M z J j M i 0 0 O W F m L T k 4 M G I t N z F j M z A x N 2 E 4 Y T E 3 I i A v P j x F b n R y e S B U e X B l P S J G a W x s R W 5 h Y m x l Z C I g V m F s d W U 9 I m w w I i A v P j x F b n R y e S B U e X B l P S J G a W x s T 2 J q Z W N 0 V H l w Z S I g V m F s d W U 9 I n N D b 2 5 u Z W N 0 a W 9 u T 2 5 s e S I g L z 4 8 R W 5 0 c n k g V H l w Z T 0 i R m l s b F R v R G F 0 Y U 1 v Z G V s R W 5 h Y m x l Z C I g V m F s d W U 9 I m w w I i A v P j x F b n R y e S B U e X B l P S J S Z X N 1 b H R U e X B l I i B W Y W x 1 Z T 0 i c 0 J p b m F y e S I g L z 4 8 R W 5 0 c n k g V H l w Z T 0 i Q n V m Z m V y T m V 4 d F J l Z n J l c 2 g i I F Z h b H V l P S J s M C I g L z 4 8 R W 5 0 c n k g V H l w Z T 0 i R m l s b G V k Q 2 9 t c G x l d G V S Z X N 1 b H R U b 1 d v c m t z a G V l d C I g V m F s d W U 9 I m w w I i A v P j x F b n R y e S B U e X B l P S J B Z G R l Z F R v R G F 0 Y U 1 v Z G V s I i B W Y W x 1 Z T 0 i b D A i I C 8 + P E V u d H J 5 I F R 5 c G U 9 I k Z p b G x F c n J v c k N v Z G U i I F Z h b H V l P S J z V W 5 r b m 9 3 b i I g L z 4 8 R W 5 0 c n k g V H l w Z T 0 i R m l s b E x h c 3 R V c G R h d G V k I i B W Y W x 1 Z T 0 i Z D I w M j Q t M D M t M D V U M T A 6 M j I 6 M z Y u N D Y 2 M D A 0 M l o i I C 8 + P E V u d H J 5 I F R 5 c G U 9 I k Z p b G x T d G F 0 d X M i I F Z h b H V l P S J z Q 2 9 t c G x l d G U i I C 8 + P C 9 T d G F i b G V F b n R y a W V z P j w v S X R l b T 4 8 S X R l b T 4 8 S X R l b U x v Y 2 F 0 a W 9 u P j x J d G V t V H l w Z T 5 G b 3 J t d W x h P C 9 J d G V t V H l w Z T 4 8 S X R l b V B h d G g + U 2 V j d G l v b j E v V H J h b n N m b 3 J t J T I w U 2 F t c G x l J T I w R m l s Z T w v S X R l b V B h d G g + P C 9 J d G V t T G 9 j Y X R p b 2 4 + P F N 0 Y W J s Z U V u d H J p Z X M + P E V u d H J 5 I F R 5 c G U 9 I k l z U H J p d m F 0 Z S I g V m F s d W U 9 I m w w I i A v P j x F b n R y e S B U e X B l P S J R d W V y e U l E I i B W Y W x 1 Z T 0 i c 2 Q 1 O W U 3 N z V j L W U 4 N z c t N G N h N C 1 i M W V j L T l k Z T V h Z D d h O G V k Y y I g L z 4 8 R W 5 0 c n k g V H l w Z T 0 i T G 9 h Z F R v U m V w b 3 J 0 R G l z Y W J s Z W Q i I F Z h b H V l P S J s M S I g L z 4 8 R W 5 0 c n k g V H l w Z T 0 i U X V l c n l H c m 9 1 c E l E I i B W Y W x 1 Z T 0 i c 2 I w M T Z i M 2 M 0 L W F j Y j c t N G V i Y y 1 h Y z E w L T Q 1 N 2 M 4 M m Y 3 M m V k O C 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C I g L z 4 8 R W 5 0 c n k g V H l w Z T 0 i R m l s b G V k Q 2 9 t c G x l d G V S Z X N 1 b H R U b 1 d v c m t z a G V l d C I g V m F s d W U 9 I m w w I i A v P j x F b n R y e S B U e X B l P S J G a W x s U 3 R h d H V z I i B W Y W x 1 Z T 0 i c 0 N v b X B s Z X R l I i A v P j x F b n R y e S B U e X B l P S J G a W x s T G F z d F V w Z G F 0 Z W Q i I F Z h b H V l P S J k M j A y N C 0 w M y 0 w N V Q x M D o 1 M T o y M C 4 5 M j A 2 M D E x W i I g L z 4 8 R W 5 0 c n k g V H l w Z T 0 i R m l s b E V y c m 9 y Q 2 9 k Z S I g V m F s d W U 9 I n N V b m t u b 3 d u I i A v P j x F b n R y e S B U e X B l P S J B Z G R l Z F R v R G F 0 Y U 1 v Z G V s I i B W Y W x 1 Z T 0 i b D A 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B y b 2 1 v d G V k J T I w S G V h Z G V y c z w v S X R l b V B h d G g + P C 9 J d G V t T G 9 j Y X R p b 2 4 + P F N 0 Y W J s Z U V u d H J p Z X M g L z 4 8 L 0 l 0 Z W 0 + P E l 0 Z W 0 + P E l 0 Z W 1 M b 2 N h d G l v b j 4 8 S X R l b V R 5 c G U + R m 9 y b X V s Y T w v S X R l b V R 5 c G U + P E l 0 Z W 1 Q Y X R o P l N l Y 3 R p b 2 4 x L 1 R y Y W 5 z Z m 9 y b S U y M E Z p b G U 8 L 0 l 0 Z W 1 Q Y X R o P j w v S X R l b U x v Y 2 F 0 a W 9 u P j x T d G F i b G V F b n R y a W V z P j x F b n R y e S B U e X B l P S J M b 2 F k V G 9 S Z X B v c n R E a X N h Y m x l Z C I g V m F s d W U 9 I m w x I i A v P j x F b n R y e S B U e X B l P S J R d W V y e U l E I i B W Y W x 1 Z T 0 i c z M 0 Y m N l Z m J m L T h i M D E t N G R h Z i 0 4 M G Y z L T d h M G U 5 Z D E 4 Y W I 1 M i I g L z 4 8 R W 5 0 c n k g V H l w Z T 0 i U X V l c n l H c m 9 1 c E l E I i B W Y W x 1 Z T 0 i c 2 J j Y T Q 2 M G Y 3 L T M y Y z I t N D l h Z i 0 5 O D B i L T c x Y z M w M T d h O G E x N y 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A i I C 8 + P E V u d H J 5 I F R 5 c G U 9 I k Z p b G x l Z E N v b X B s Z X R l U m V z d W x 0 V G 9 X b 3 J r c 2 h l Z X Q i I F Z h b H V l P S J s M C I g L z 4 8 R W 5 0 c n k g V H l w Z T 0 i Q W R k Z W R U b 0 R h d G F N b 2 R l b C I g V m F s d W U 9 I m w w I i A v P j x F b n R y e S B U e X B l P S J G a W x s R X J y b 3 J D b 2 R l I i B W Y W x 1 Z T 0 i c 1 V u a 2 5 v d 2 4 i I C 8 + P E V u d H J 5 I F R 5 c G U 9 I k Z p b G x M Y X N 0 V X B k Y X R l Z C I g V m F s d W U 9 I m Q y M D I 0 L T A z L T A 1 V D E w O j I y O j M 2 L j U 0 N T E 0 N j N 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Q W N 0 d W F s L 0 Z p b H R l c m V k J T I w S G l k Z G V u J T I w R m l s Z X M x P C 9 J d G V t U G F 0 a D 4 8 L 0 l 0 Z W 1 M b 2 N h d G l v b j 4 8 U 3 R h Y m x l R W 5 0 c m l l c y A v P j w v S X R l b T 4 8 S X R l b T 4 8 S X R l b U x v Y 2 F 0 a W 9 u P j x J d G V t V H l w Z T 5 G b 3 J t d W x h P C 9 J d G V t V H l w Z T 4 8 S X R l b V B h d G g + U 2 V j d G l v b j E v Q W N 0 d W F s L 0 l u d m 9 r Z S U y M E N 1 c 3 R v b S U y M E Z 1 b m N 0 a W 9 u M T w v S X R l b V B h d G g + P C 9 J d G V t T G 9 j Y X R p b 2 4 + P F N 0 Y W J s Z U V u d H J p Z X M g L z 4 8 L 0 l 0 Z W 0 + P E l 0 Z W 0 + P E l 0 Z W 1 M b 2 N h d G l v b j 4 8 S X R l b V R 5 c G U + R m 9 y b X V s Y T w v S X R l b V R 5 c G U + P E l 0 Z W 1 Q Y X R o P l N l Y 3 R p b 2 4 x L 0 F j d H V h b C 9 S Z W 5 h b W V k J T I w Q 2 9 s d W 1 u c z E 8 L 0 l 0 Z W 1 Q Y X R o P j w v S X R l b U x v Y 2 F 0 a W 9 u P j x T d G F i b G V F b n R y a W V z I C 8 + P C 9 J d G V t P j x J d G V t P j x J d G V t T G 9 j Y X R p b 2 4 + P E l 0 Z W 1 U e X B l P k Z v c m 1 1 b G E 8 L 0 l 0 Z W 1 U e X B l P j x J d G V t U G F 0 a D 5 T Z W N 0 a W 9 u M S 9 B Y 3 R 1 Y W w v U m V t b 3 Z l Z C U y M E 9 0 a G V y J T I w Q 2 9 s d W 1 u c z E 8 L 0 l 0 Z W 1 Q Y X R o P j w v S X R l b U x v Y 2 F 0 a W 9 u P j x T d G F i b G V F b n R y a W V z I C 8 + P C 9 J d G V t P j x J d G V t P j x J d G V t T G 9 j Y X R p b 2 4 + P E l 0 Z W 1 U e X B l P k Z v c m 1 1 b G E 8 L 0 l 0 Z W 1 U e X B l P j x J d G V t U G F 0 a D 5 T Z W N 0 a W 9 u M S 9 B Y 3 R 1 Y W w v R X h w Y W 5 k Z W Q l M j B U Y W J s Z S U y M E N v b H V t b j E 8 L 0 l 0 Z W 1 Q Y X R o P j w v S X R l b U x v Y 2 F 0 a W 9 u P j x T d G F i b G V F b n R y a W V z I C 8 + P C 9 J d G V t P j x J d G V t P j x J d G V t T G 9 j Y X R p b 2 4 + P E l 0 Z W 1 U e X B l P k Z v c m 1 1 b G E 8 L 0 l 0 Z W 1 U e X B l P j x J d G V t U G F 0 a D 5 T Z W N 0 a W 9 u M S 9 B Y 3 R 1 Y W w v Q 2 h h b m d l Z C U y M F R 5 c G U 8 L 0 l 0 Z W 1 Q Y X R o P j w v S X R l b U x v Y 2 F 0 a W 9 u P j x T d G F i b G V F b n R y a W V z I C 8 + P C 9 J d G V t P j x J d G V t P j x J d G V t T G 9 j Y X R p b 2 4 + P E l 0 Z W 1 U e X B l P k Z v c m 1 1 b G E 8 L 0 l 0 Z W 1 U e X B l P j x J d G V t U G F 0 a D 5 T Z W N 0 a W 9 u M S 9 B Y 3 R 1 Y W w v U m V u Y W 1 l Z C U y M E N v b H V t b n M 8 L 0 l 0 Z W 1 Q Y X R o P j w v S X R l b U x v Y 2 F 0 a W 9 u P j x T d G F i b G V F b n R y a W V z I C 8 + P C 9 J d G V t P j x J d G V t P j x J d G V t T G 9 j Y X R p b 2 4 + P E l 0 Z W 1 U e X B l P k Z v c m 1 1 b G E 8 L 0 l 0 Z W 1 U e X B l P j x J d G V t U G F 0 a D 5 T Z W N 0 a W 9 u M S 9 B Y 3 R 1 Y W w v R X h 0 c m F j d G V k J T I w V G V 4 d C U y M E J l d H d l Z W 4 l M j B E Z W x p b W l 0 Z X J z P C 9 J d G V t U G F 0 a D 4 8 L 0 l 0 Z W 1 M b 2 N h d G l v b j 4 8 U 3 R h Y m x l R W 5 0 c m l l c y A v P j w v S X R l b T 4 8 S X R l b T 4 8 S X R l b U x v Y 2 F 0 a W 9 u P j x J d G V t V H l w Z T 5 G b 3 J t d W x h P C 9 J d G V t V H l w Z T 4 8 S X R l b V B h d G g + U 2 V j d G l v b j E v Q W N 0 d W F s L 0 N o Y W 5 n Z W Q l M j B U e X B l M T w v S X R l b V B h d G g + P C 9 J d G V t T G 9 j Y X R p b 2 4 + P F N 0 Y W J s Z U V u d H J p Z X M g L z 4 8 L 0 l 0 Z W 0 + P E l 0 Z W 0 + P E l 0 Z W 1 M b 2 N h d G l v b j 4 8 S X R l b V R 5 c G U + R m 9 y b X V s Y T w v S X R l b V R 5 c G U + P E l 0 Z W 1 Q Y X R o P l N l Y 3 R p b 2 4 x L 0 1 h c H B p b m c 8 L 0 l 0 Z W 1 Q Y X R o P j w v S X R l b U x v Y 2 F 0 a W 9 u P j x T d G F i b G V F b n R y a W V z P j x F b n R y e S B U e X B l P S J J c 1 B y a X Z h d G U i I F Z h b H V l P S J s M C I g L z 4 8 R W 5 0 c n k g V H l w Z T 0 i R m l s b E V u Y W J s Z W Q i I F Z h b H V l P S J s M C I g L z 4 8 R W 5 0 c n k g V H l w Z T 0 i R m l s b E 9 i a m V j d F R 5 c G U i I F Z h b H V l P S J z U G l 2 b 3 R U Y W J s Z S I g L z 4 8 R W 5 0 c n k g V H l w Z T 0 i R m l s b F R v R G F 0 Y U 1 v Z G V s R W 5 h Y m x l Z C I g V m F s d W U 9 I m w x I i A v P j x F b n R y e S B U e X B l P S J R d W V y e U l E I i B W Y W x 1 Z T 0 i c z M 2 M j c 3 O T U z L T d h N D Y t N D R k N y 1 h Z j Z j L W F l M j J h N j B h M W V i Z C I g L z 4 8 R W 5 0 c n k g V H l w Z T 0 i Q n V m Z m V y T m V 4 d F J l Z n J l c 2 g i I F Z h b H V l P S J s M C I g L z 4 8 R W 5 0 c n k g V H l w Z T 0 i U m V z d W x 0 V H l w Z S I g V m F s d W U 9 I n N U Y W J s Z S I g L z 4 8 R W 5 0 c n k g V H l w Z T 0 i T m F t Z V V w Z G F 0 Z W R B Z n R l c k Z p b G w i I F Z h b H V l P S J s M C I g L z 4 8 R W 5 0 c n k g V H l w Z T 0 i T m F 2 a W d h d G l v b l N 0 Z X B O Y W 1 l I i B W Y W x 1 Z T 0 i c 0 5 h d m l n Y X R p b 2 4 i I C 8 + P E V u d H J 5 I F R 5 c G U 9 I l B p d m 9 0 T 2 J q Z W N 0 T m F t Z S I g V m F s d W U 9 I n N T a G V l d D E g K D I p I V B p d m 9 0 V G F i b G U x I i A v P j x F b n R y e S B U e X B l P S J G a W x s Z W R D b 2 1 w b G V 0 Z V J l c 3 V s d F R v V 2 9 y a 3 N o Z W V 0 I i B W Y W x 1 Z T 0 i b D A i I C 8 + P E V u d H J 5 I F R 5 c G U 9 I l J l b G F 0 a W 9 u c 2 h p c E l u Z m 9 D b 2 5 0 Y W l u Z X I i I F Z h b H V l P S J z e y Z x d W 9 0 O 2 N v b H V t b k N v d W 5 0 J n F 1 b 3 Q 7 O j c s J n F 1 b 3 Q 7 a 2 V 5 Q 2 9 s d W 1 u T m F t Z X M m c X V v d D s 6 W 1 0 s J n F 1 b 3 Q 7 c X V l c n l S Z W x h d G l v b n N o a X B z J n F 1 b 3 Q 7 O l t d L C Z x d W 9 0 O 2 N v b H V t b k l k Z W 5 0 a X R p Z X M m c X V v d D s 6 W y Z x d W 9 0 O 1 N l Y 3 R p b 2 4 x L 0 1 h c H B p b m c v Q 2 h h b m d l Z C B U e X B l L n t B Y 2 N v d W 5 0 I E N v Z G U s M H 0 m c X V v d D s s J n F 1 b 3 Q 7 U 2 V j d G l v b j E v T W F w c G l u Z y 9 D a G F u Z 2 V k I F R 5 c G U u e 0 J h b G F u Y 2 U g Q 2 h l Y 2 s s M X 0 m c X V v d D s s J n F 1 b 3 Q 7 U 2 V j d G l v b j E v T W F w c G l u Z y 9 D a G F u Z 2 V k I F R 5 c G U u e 0 x l d m V s I D E s M n 0 m c X V v d D s s J n F 1 b 3 Q 7 U 2 V j d G l v b j E v T W F w c G l u Z y 9 D a G F u Z 2 V k I F R 5 c G U u e 0 x l d m V s I D I s M 3 0 m c X V v d D s s J n F 1 b 3 Q 7 U 2 V j d G l v b j E v T W F w c G l u Z y 9 D a G F u Z 2 V k I F R 5 c G U u e 0 x l d m V s I D M s N H 0 m c X V v d D s s J n F 1 b 3 Q 7 U 2 V j d G l v b j E v T W F w c G l u Z y 9 D a G F u Z 2 V k I F R 5 c G U u e 0 x l d m V s I D Q s N X 0 m c X V v d D s s J n F 1 b 3 Q 7 U 2 V j d G l v b j E v T W F w c G l u Z y 9 D a G F u Z 2 V k I F R 5 c G U u e 1 N p Z 2 5 h Z 2 U s N n 0 m c X V v d D t d L C Z x d W 9 0 O 0 N v b H V t b k N v d W 5 0 J n F 1 b 3 Q 7 O j c s J n F 1 b 3 Q 7 S 2 V 5 Q 2 9 s d W 1 u T m F t Z X M m c X V v d D s 6 W 1 0 s J n F 1 b 3 Q 7 Q 2 9 s d W 1 u S W R l b n R p d G l l c y Z x d W 9 0 O z p b J n F 1 b 3 Q 7 U 2 V j d G l v b j E v T W F w c G l u Z y 9 D a G F u Z 2 V k I F R 5 c G U u e 0 F j Y 2 9 1 b n Q g Q 2 9 k Z S w w f S Z x d W 9 0 O y w m c X V v d D t T Z W N 0 a W 9 u M S 9 N Y X B w a W 5 n L 0 N o Y W 5 n Z W Q g V H l w Z S 5 7 Q m F s Y W 5 j Z S B D a G V j a y w x f S Z x d W 9 0 O y w m c X V v d D t T Z W N 0 a W 9 u M S 9 N Y X B w a W 5 n L 0 N o Y W 5 n Z W Q g V H l w Z S 5 7 T G V 2 Z W w g M S w y f S Z x d W 9 0 O y w m c X V v d D t T Z W N 0 a W 9 u M S 9 N Y X B w a W 5 n L 0 N o Y W 5 n Z W Q g V H l w Z S 5 7 T G V 2 Z W w g M i w z f S Z x d W 9 0 O y w m c X V v d D t T Z W N 0 a W 9 u M S 9 N Y X B w a W 5 n L 0 N o Y W 5 n Z W Q g V H l w Z S 5 7 T G V 2 Z W w g M y w 0 f S Z x d W 9 0 O y w m c X V v d D t T Z W N 0 a W 9 u M S 9 N Y X B w a W 5 n L 0 N o Y W 5 n Z W Q g V H l w Z S 5 7 T G V 2 Z W w g N C w 1 f S Z x d W 9 0 O y w m c X V v d D t T Z W N 0 a W 9 u M S 9 N Y X B w a W 5 n L 0 N o Y W 5 n Z W Q g V H l w Z S 5 7 U 2 l n b m F n Z S w 2 f S Z x d W 9 0 O 1 0 s J n F 1 b 3 Q 7 U m V s Y X R p b 2 5 z a G l w S W 5 m b y Z x d W 9 0 O z p b X X 0 i I C 8 + P E V u d H J 5 I F R 5 c G U 9 I k Z p b G x T d G F 0 d X M i I F Z h b H V l P S J z Q 2 9 t c G x l d G U i I C 8 + P E V u d H J 5 I F R 5 c G U 9 I k Z p b G x D b 2 x 1 b W 5 O Y W 1 l c y I g V m F s d W U 9 I n N b J n F 1 b 3 Q 7 Q W N j b 3 V u d C B D b 2 R l J n F 1 b 3 Q 7 L C Z x d W 9 0 O 0 J h b G F u Y 2 U g Q 2 h l Y 2 s m c X V v d D s s J n F 1 b 3 Q 7 T G V 2 Z W w g M S Z x d W 9 0 O y w m c X V v d D t M Z X Z l b C A y J n F 1 b 3 Q 7 L C Z x d W 9 0 O 0 x l d m V s I D M m c X V v d D s s J n F 1 b 3 Q 7 T G V 2 Z W w g N C Z x d W 9 0 O y w m c X V v d D t T a W d u Y W d l J n F 1 b 3 Q 7 X S I g L z 4 8 R W 5 0 c n k g V H l w Z T 0 i R m l s b E N v b H V t b l R 5 c G V z I i B W Y W x 1 Z T 0 i c 0 F 3 W U d C Z 1 l H Q X c 9 P S I g L z 4 8 R W 5 0 c n k g V H l w Z T 0 i R m l s b E x h c 3 R V c G R h d G V k I i B W Y W x 1 Z T 0 i Z D I w M j Q t M D M t M D V U M T A 6 N T E 6 M T Y u N T M y O D E 2 M F o i I C 8 + P E V u d H J 5 I F R 5 c G U 9 I k Z p b G x F c n J v c k N v d W 5 0 I i B W Y W x 1 Z T 0 i b D A i I C 8 + P E V u d H J 5 I F R 5 c G U 9 I k Z p b G x F c n J v c k N v Z G U i I F Z h b H V l P S J z V W 5 r b m 9 3 b i I g L z 4 8 R W 5 0 c n k g V H l w Z T 0 i R m l s b E N v d W 5 0 I i B W Y W x 1 Z T 0 i b D M 5 I i A v P j x F b n R y e S B U e X B l P S J B Z G R l Z F R v R G F 0 Y U 1 v Z G V s I i B W Y W x 1 Z T 0 i b D E i I C 8 + P C 9 T d G F i b G V F b n R y a W V z P j w v S X R l b T 4 8 S X R l b T 4 8 S X R l b U x v Y 2 F 0 a W 9 u P j x J d G V t V H l w Z T 5 G b 3 J t d W x h P C 9 J d G V t V H l w Z T 4 8 S X R l b V B h d G g + U 2 V j d G l v b j E v T W F w c G l u Z y 9 T b 3 V y Y 2 U 8 L 0 l 0 Z W 1 Q Y X R o P j w v S X R l b U x v Y 2 F 0 a W 9 u P j x T d G F i b G V F b n R y a W V z I C 8 + P C 9 J d G V t P j x J d G V t P j x J d G V t T G 9 j Y X R p b 2 4 + P E l 0 Z W 1 U e X B l P k Z v c m 1 1 b G E 8 L 0 l 0 Z W 1 U e X B l P j x J d G V t U G F 0 a D 5 T Z W N 0 a W 9 u M S 9 N Y X B w a W 5 n L 0 N o Y W 5 n Z W Q l M j B U e X B l P C 9 J d G V t U G F 0 a D 4 8 L 0 l 0 Z W 1 M b 2 N h d G l v b j 4 8 U 3 R h Y m x l R W 5 0 c m l l c y A v P j w v S X R l b T 4 8 L 0 l 0 Z W 1 z P j w v T G 9 j Y W x Q Y W N r Y W d l T W V 0 Y W R h d G F G a W x l P h Y A A A B Q S w U G A A A A A A A A A A A A A A A A A A A A A A A A J g E A A A E A A A D Q j J 3 f A R X R E Y x 6 A M B P w p f r A Q A A A G B m 6 A z L M J l O u x R C N 5 T e R 6 0 A A A A A A g A A A A A A E G Y A A A A B A A A g A A A A a V w / 8 Q Y c 7 r x C g f i O b U f w T V R O H i K k 7 g v o m x f K k c j n B z M A A A A A D o A A A A A C A A A g A A A A q y y V t 7 D b J Z X k w h x u g j Z U i D 3 i L P 7 6 C Q h X H 2 V m 6 M J y J A h Q A A A A F w d V w p + n 9 W v G t 6 F X U t u + / b c a L i F t l c i Y H n R T C p m C k r b 1 I i q G G J p q e G 9 c d 8 E G 3 s E 5 a S E E R O v m k U Y 1 S S f e L e a m q 9 2 6 l h Z S t T y D g 0 Z A x L y m l T N A A A A A / F 7 6 K 2 x 8 D I b / i 1 U T + l b w S x s u 7 H V U 4 e l Q 2 B M I L 4 Z A 3 R c k e v r b B 4 a X A t i p r j A r W m l Z h 0 R f 7 m L 8 m g 0 s D P 6 U V m h Q t A = = < / D a t a M a s h u p > 
</file>

<file path=customXml/item16.xml>��< ? x m l   v e r s i o n = " 1 . 0 "   e n c o d i n g = " U T F - 1 6 " ? > < G e m i n i   x m l n s = " h t t p : / / g e m i n i / p i v o t c u s t o m i z a t i o n / 8 2 d 9 a 2 f 1 - f 0 a c - 4 c 0 5 - 9 8 2 c - b c e 0 a b a c 2 7 3 2 " > < C u s t o m C o n t e n t > < ! [ C D A T A [ < ? x m l   v e r s i o n = " 1 . 0 "   e n c o d i n g = " u t f - 1 6 " ? > < S e t t i n g s > < C a l c u l a t e d F i e l d s > < i t e m > < M e a s u r e N a m e > A c t u a l   S u m < / M e a s u r e N a m e > < D i s p l a y N a m e > A c t u a l   S u m < / D i s p l a y N a m e > < V i s i b l e > T r u e < / V i s i b l e > < / i t e m > < i t e m > < M e a s u r e N a m e > A c t u a l   S u m   D i s p l a y < / M e a s u r e N a m e > < D i s p l a y N a m e > A c t u a l   S u m   D i s p l a y < / D i s p l a y N a m e > < V i s i b l e > T r u e < / V i s i b l e > < / i t e m > < i t e m > < M e a s u r e N a m e > C l o s i n g   B a l a n c e   A c t u a l < / M e a s u r e N a m e > < D i s p l a y N a m e > C l o s i n g   B a l a n c e   A c t u a l < / D i s p l a y N a m e > < V i s i b l e > T r u e < / V i s i b l e > < / i t e m > < i t e m > < M e a s u r e N a m e > C l o s i n g   B a l a n c e   L a s t   Y e a r < / M e a s u r e N a m e > < D i s p l a y N a m e > C l o s i n g   B a l a n c e   L a s t   Y e a r < / D i s p l a y N a m e > < V i s i b l e > T r u e < / V i s i b l e > < / i t e m > < i t e m > < M e a s u r e N a m e > A c t u a l   v s   L a s t   Y e a r < / M e a s u r e N a m e > < D i s p l a y N a m e > A c t u a l   v s   L a s t   Y e a r < / D i s p l a y N a m e > < V i s i b l e > T r u e < / V i s i b l e > < / i t e m > < / C a l c u l a t e d F i e l d s > < S A H o s t H a s h > 0 < / S A H o s t H a s h > < G e m i n i F i e l d L i s t V i s i b l e > T r u e < / G e m i n i F i e l d L i s t V i s i b l e > < / S e t t i n g s > ] ] > < / C u s t o m C o n t e n t > < / G e m i n i > 
</file>

<file path=customXml/item17.xml>��< ? x m l   v e r s i o n = " 1 . 0 "   e n c o d i n g = " U T F - 1 6 " ? > < G e m i n i   x m l n s = " h t t p : / / g e m i n i / p i v o t c u s t o m i z a t i o n / a a 6 8 9 3 9 a - 4 7 6 0 - 4 d 1 8 - a f d 8 - 4 8 f c 2 c 3 a c 0 3 3 " > < C u s t o m C o n t e n t > < ! [ C D A T A [ < ? x m l   v e r s i o n = " 1 . 0 "   e n c o d i n g = " u t f - 1 6 " ? > < S e t t i n g s > < C a l c u l a t e d F i e l d s > < i t e m > < M e a s u r e N a m e > A c t u a l   S u m < / M e a s u r e N a m e > < D i s p l a y N a m e > A c t u a l   S u m < / D i s p l a y N a m e > < V i s i b l e > T r u e < / V i s i b l e > < / i t e m > < i t e m > < M e a s u r e N a m e > A c t u a l   S u m   D i s p l a y < / M e a s u r e N a m e > < D i s p l a y N a m e > A c t u a l   S u m   D i s p l a y < / D i s p l a y N a m e > < V i s i b l e > T r u e < / V i s i b l e > < / i t e m > < i t e m > < M e a s u r e N a m e > C l o s i n g   B a l a n c e   A c t u a l < / M e a s u r e N a m e > < D i s p l a y N a m e > C l o s i n g   B a l a n c e   A c t u a l < / D i s p l a y N a m e > < V i s i b l e > T r u e < / V i s i b l e > < / i t e m > < i t e m > < M e a s u r e N a m e > C l o s i n g   B a l a n c e   L a s t   Y e a r < / M e a s u r e N a m e > < D i s p l a y N a m e > C l o s i n g   B a l a n c e   L a s t   Y e a r < / D i s p l a y N a m e > < V i s i b l e > T r u e < / V i s i b l e > < / i t e m > < i t e m > < M e a s u r e N a m e > A c t u a l   v s   L a s t   Y e a r < / M e a s u r e N a m e > < D i s p l a y N a m e > A c t u a l   v s   L a s t   Y e a r < / D i s p l a y N a m e > < V i s i b l e > T r u e < / V i s i b l e > < / i t e m > < / C a l c u l a t e d F i e l d s > < S A H o s t H a s h > 0 < / S A H o s t H a s h > < G e m i n i F i e l d L i s t V i s i b l e > T r u e < / G e m i n i F i e l d L i s t V i s i b l e > < / S e t t i n g s > ] ] > < / C u s t o m C o n t e n t > < / G e m i n i > 
</file>

<file path=customXml/item18.xml>��< ? x m l   v e r s i o n = " 1 . 0 "   e n c o d i n g = " U T F - 1 6 " ? > < G e m i n i   x m l n s = " h t t p : / / g e m i n i / p i v o t c u s t o m i z a t i o n / S a n d b o x N o n E m p t y " > < C u s t o m C o n t e n t > < ! [ C D A T A [ 1 ] ] > < / 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X M L _ A c t u a l _ b 6 6 e e b 4 9 - 9 1 a 0 - 4 a 5 a - 8 7 4 9 - 1 3 5 f a 9 7 f f 8 e 8 " > < 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 2 1 5 < / i n t > < / v a l u e > < / i t e m > < i t e m > < k e y > < s t r i n g > A c c o u n t   C o d e < / s t r i n g > < / k e y > < v a l u e > < i n t > 2 4 8 < / i n t > < / v a l u e > < / i t e m > < i t e m > < k e y > < s t r i n g > A c c o u n t < / s t r i n g > < / k e y > < v a l u e > < i n t > 3 8 0 < / i n t > < / v a l u e > < / i t e m > < i t e m > < k e y > < s t r i n g > V a l u e < / s t r i n g > < / k e y > < v a l u e > < i n t > 3 0 2 < / i n t > < / v a l u e > < / i t e m > < / C o l u m n W i d t h s > < C o l u m n D i s p l a y I n d e x > < i t e m > < k e y > < s t r i n g > D a t e < / s t r i n g > < / k e y > < v a l u e > < i n t > 0 < / i n t > < / v a l u e > < / i t e m > < i t e m > < k e y > < s t r i n g > A c c o u n t   C o d e < / s t r i n g > < / k e y > < v a l u e > < i n t > 1 < / i n t > < / v a l u e > < / i t e m > < i t e m > < k e y > < s t r i n g > A c c o u n t < / s t r i n g > < / k e y > < v a l u e > < i n t > 2 < / i n t > < / v a l u e > < / i t e m > < i t e m > < k e y > < s t r i n g > V a l u e < / s t r i n g > < / k e y > < v a l u e > < i n t > 3 < / 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P o w e r P i v o t V e r s i o n " > < C u s t o m C o n t e n t > < ! [ C D A T A [ 2 0 1 5 . 1 3 0 . 1 6 0 5 . 1 5 6 5 ] ] > < / 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 2 0 2 4 - 0 3 - 0 5 T 1 1 : 0 4 : 0 9 . 0 5 3 4 7 0 8 + 0 0 : 0 0 < / L a s t P r o c e s s e d T i m e > < / D a t a M o d e l i n g S a n d b o x . S e r i a l i z e d S a n d b o x E r r o r C a c h e > ] ] > < / C u s t o m C o n t e n t > < / G e m i n i > 
</file>

<file path=customXml/item3.xml>��< ? x m l   v e r s i o n = " 1 . 0 "   e n c o d i n g = " U T F - 1 6 " ? > < G e m i n i   x m l n s = " h t t p : / / g e m i n i / p i v o t c u s t o m i z a t i o n / T a b l e X M L _ C a l e n d a r   T a b l e _ e 0 8 5 e 8 1 f - 1 e f 6 - 4 2 4 6 - 9 c 2 8 - 8 7 7 8 b 9 9 d c 7 4 c " > < 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 1 2 0 < / i n t > < / v a l u e > < / i t e m > < i t e m > < k e y > < s t r i n g > E n d   o f   M o n t h < / s t r i n g > < / k e y > < v a l u e > < i n t > 2 3 8 < / i n t > < / v a l u e > < / i t e m > < i t e m > < k e y > < s t r i n g > M o n t h < / s t r i n g > < / k e y > < v a l u e > < i n t > 1 4 3 < / i n t > < / v a l u e > < / i t e m > < i t e m > < k e y > < s t r i n g > Y e a r < / s t r i n g > < / k e y > < v a l u e > < i n t > 1 2 1 < / i n t > < / v a l u e > < / i t e m > < / C o l u m n W i d t h s > < C o l u m n D i s p l a y I n d e x > < i t e m > < k e y > < s t r i n g > D a t e < / s t r i n g > < / k e y > < v a l u e > < i n t > 0 < / i n t > < / v a l u e > < / i t e m > < i t e m > < k e y > < s t r i n g > E n d   o f   M o n t h < / s t r i n g > < / k e y > < v a l u e > < i n t > 1 < / i n t > < / v a l u e > < / i t e m > < i t e m > < k e y > < s t r i n g > M o n t h < / s t r i n g > < / k e y > < v a l u e > < i n t > 2 < / i n t > < / v a l u e > < / i t e m > < i t e m > < k e y > < s t r i n g > Y e a r < / s t r i n g > < / k e y > < v a l u e > < i n t > 3 < / 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X M L _ M a p p i n g _ a e a 5 e 4 5 4 - 2 c 1 b - 4 2 0 7 - b f 2 b - a 0 e b 3 6 1 3 3 8 3 d " > < C u s t o m C o n t e n t > < ! [ C D A T A [ < T a b l e W i d g e t G r i d S e r i a l i z a t i o n   x m l n s : x s d = " h t t p : / / w w w . w 3 . o r g / 2 0 0 1 / X M L S c h e m a "   x m l n s : x s i = " h t t p : / / w w w . w 3 . o r g / 2 0 0 1 / X M L S c h e m a - i n s t a n c e " > < C o l u m n S u g g e s t e d T y p e   / > < C o l u m n F o r m a t   / > < C o l u m n A c c u r a c y   / > < C o l u m n C u r r e n c y S y m b o l   / > < C o l u m n P o s i t i v e P a t t e r n   / > < C o l u m n N e g a t i v e P a t t e r n   / > < C o l u m n W i d t h s > < i t e m > < k e y > < s t r i n g > A c c o u n t   C o d e < / s t r i n g > < / k e y > < v a l u e > < i n t > 2 4 8 < / i n t > < / v a l u e > < / i t e m > < i t e m > < k e y > < s t r i n g > B a l a n c e   C h e c k < / s t r i n g > < / k e y > < v a l u e > < i n t > 2 5 8 < / i n t > < / v a l u e > < / i t e m > < i t e m > < k e y > < s t r i n g > L e v e l   1 < / s t r i n g > < / k e y > < v a l u e > < i n t > 1 5 5 < / i n t > < / v a l u e > < / i t e m > < i t e m > < k e y > < s t r i n g > L e v e l   2 < / s t r i n g > < / k e y > < v a l u e > < i n t > 1 5 5 < / i n t > < / v a l u e > < / i t e m > < i t e m > < k e y > < s t r i n g > L e v e l   3 < / s t r i n g > < / k e y > < v a l u e > < i n t > 1 5 5 < / i n t > < / v a l u e > < / i t e m > < i t e m > < k e y > < s t r i n g > L e v e l   4 < / s t r i n g > < / k e y > < v a l u e > < i n t > 1 5 5 < / i n t > < / v a l u e > < / i t e m > < i t e m > < k e y > < s t r i n g > S i g n a g e < / s t r i n g > < / k e y > < v a l u e > < i n t > 1 6 9 < / i n t > < / v a l u e > < / i t e m > < / C o l u m n W i d t h s > < C o l u m n D i s p l a y I n d e x > < i t e m > < k e y > < s t r i n g > A c c o u n t   C o d e < / s t r i n g > < / k e y > < v a l u e > < i n t > 0 < / i n t > < / v a l u e > < / i t e m > < i t e m > < k e y > < s t r i n g > B a l a n c e   C h e c k < / s t r i n g > < / k e y > < v a l u e > < i n t > 1 < / i n t > < / v a l u e > < / i t e m > < i t e m > < k e y > < s t r i n g > L e v e l   1 < / s t r i n g > < / k e y > < v a l u e > < i n t > 2 < / i n t > < / v a l u e > < / i t e m > < i t e m > < k e y > < s t r i n g > L e v e l   2 < / s t r i n g > < / k e y > < v a l u e > < i n t > 3 < / i n t > < / v a l u e > < / i t e m > < i t e m > < k e y > < s t r i n g > L e v e l   3 < / s t r i n g > < / k e y > < v a l u e > < i n t > 4 < / i n t > < / v a l u e > < / i t e m > < i t e m > < k e y > < s t r i n g > L e v e l   4 < / s t r i n g > < / k e y > < v a l u e > < i n t > 5 < / i n t > < / v a l u e > < / i t e m > < i t e m > < k e y > < s t r i n g > S i g n a g e < / s t r i n g > < / k e y > < v a l u e > < i n t > 6 < / 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M a p p i n g _ a e a 5 e 4 5 4 - 2 c 1 b - 4 2 0 7 - b f 2 b - a 0 e b 3 6 1 3 3 8 3 d ] ] > < / C u s t o m C o n t e n t > < / G e m i n i > 
</file>

<file path=customXml/item6.xml>��< ? x m l   v e r s i o n = " 1 . 0 "   e n c o d i n g = " U T F - 1 6 " ? > < G e m i n i   x m l n s = " h t t p : / / g e m i n i / p i v o t c u s t o m i z a t i o n / M a n u a l C a l c M o d e " > < C u s t o m C o n t e n t > < ! [ C D A T A [ F a l s e ] ] > < / C u s t o m C o n t e n t > < / G e m i n i > 
</file>

<file path=customXml/item7.xml>��< ? x m l   v e r s i o n = " 1 . 0 "   e n c o d i n g = " U T F - 1 6 " ? > < G e m i n i   x m l n s = " h t t p : / / g e m i n i / p i v o t c u s t o m i z a t i o n / S h o w H i d d e n " > < C u s t o m C o n t e n t > < ! [ C D A T A [ T r u e ] ] > < / C u s t o m C o n t e n t > < / G e m i n i > 
</file>

<file path=customXml/item8.xml>��< ? x m l   v e r s i o n = " 1 . 0 "   e n c o d i n g = " U T F - 1 6 " ? > < G e m i n i   x m l n s = " h t t p : / / g e m i n i / p i v o t c u s t o m i z a t i o n / S h o w I m p l i c i t M e a s u r e s " > < C u s t o m C o n t e n t > < ! [ C D A T A [ F a l s e ] ] > < / C u s t o m C o n t e n t > < / G e m i n i > 
</file>

<file path=customXml/item9.xml>��< ? x m l   v e r s i o n = " 1 . 0 "   e n c o d i n g = " U T F - 1 6 " ? > < G e m i n i   x m l n s = " h t t p : / / g e m i n i / p i v o t c u s t o m i z a t i o n / T a b l e O r d e r " > < C u s t o m C o n t e n t > < ! [ C D A T A [ A c t u a l _ b 6 6 e e b 4 9 - 9 1 a 0 - 4 a 5 a - 8 7 4 9 - 1 3 5 f a 9 7 f f 8 e 8 , C a l e n d a r   T a b l e _ e 0 8 5 e 8 1 f - 1 e f 6 - 4 2 4 6 - 9 c 2 8 - 8 7 7 8 b 9 9 d c 7 4 c , M a p p i n g _ a e a 5 e 4 5 4 - 2 c 1 b - 4 2 0 7 - b f 2 b - a 0 e b 3 6 1 3 3 8 3 d ] ] > < / C u s t o m C o n t e n t > < / G e m i n i > 
</file>

<file path=customXml/itemProps1.xml><?xml version="1.0" encoding="utf-8"?>
<ds:datastoreItem xmlns:ds="http://schemas.openxmlformats.org/officeDocument/2006/customXml" ds:itemID="{E8D53B4B-661B-4EAB-B5DE-6A70A49BA76B}">
  <ds:schemaRefs/>
</ds:datastoreItem>
</file>

<file path=customXml/itemProps10.xml><?xml version="1.0" encoding="utf-8"?>
<ds:datastoreItem xmlns:ds="http://schemas.openxmlformats.org/officeDocument/2006/customXml" ds:itemID="{1B4C7D31-E6C6-4DED-90F9-B4D71804F540}">
  <ds:schemaRefs/>
</ds:datastoreItem>
</file>

<file path=customXml/itemProps11.xml><?xml version="1.0" encoding="utf-8"?>
<ds:datastoreItem xmlns:ds="http://schemas.openxmlformats.org/officeDocument/2006/customXml" ds:itemID="{605D6A27-36E0-4ABD-82CB-89437644046E}">
  <ds:schemaRefs/>
</ds:datastoreItem>
</file>

<file path=customXml/itemProps12.xml><?xml version="1.0" encoding="utf-8"?>
<ds:datastoreItem xmlns:ds="http://schemas.openxmlformats.org/officeDocument/2006/customXml" ds:itemID="{A09DCE11-C098-48F0-A51C-5C6C42B3F745}">
  <ds:schemaRefs/>
</ds:datastoreItem>
</file>

<file path=customXml/itemProps13.xml><?xml version="1.0" encoding="utf-8"?>
<ds:datastoreItem xmlns:ds="http://schemas.openxmlformats.org/officeDocument/2006/customXml" ds:itemID="{3781AF5A-8A23-414C-9DA3-3EDA9ED5F471}">
  <ds:schemaRefs/>
</ds:datastoreItem>
</file>

<file path=customXml/itemProps14.xml><?xml version="1.0" encoding="utf-8"?>
<ds:datastoreItem xmlns:ds="http://schemas.openxmlformats.org/officeDocument/2006/customXml" ds:itemID="{6AB8B32A-3747-4612-9D1C-DD1877327FE9}">
  <ds:schemaRefs/>
</ds:datastoreItem>
</file>

<file path=customXml/itemProps15.xml><?xml version="1.0" encoding="utf-8"?>
<ds:datastoreItem xmlns:ds="http://schemas.openxmlformats.org/officeDocument/2006/customXml" ds:itemID="{B7A2E502-1D9D-4001-A029-19E1D02E4397}">
  <ds:schemaRefs>
    <ds:schemaRef ds:uri="http://schemas.microsoft.com/DataMashup"/>
  </ds:schemaRefs>
</ds:datastoreItem>
</file>

<file path=customXml/itemProps16.xml><?xml version="1.0" encoding="utf-8"?>
<ds:datastoreItem xmlns:ds="http://schemas.openxmlformats.org/officeDocument/2006/customXml" ds:itemID="{569F2CFD-C81D-40FD-AAF5-4A847841B58C}">
  <ds:schemaRefs/>
</ds:datastoreItem>
</file>

<file path=customXml/itemProps17.xml><?xml version="1.0" encoding="utf-8"?>
<ds:datastoreItem xmlns:ds="http://schemas.openxmlformats.org/officeDocument/2006/customXml" ds:itemID="{3CCE4DE9-40B1-4E63-9994-24B197EDC44E}">
  <ds:schemaRefs/>
</ds:datastoreItem>
</file>

<file path=customXml/itemProps18.xml><?xml version="1.0" encoding="utf-8"?>
<ds:datastoreItem xmlns:ds="http://schemas.openxmlformats.org/officeDocument/2006/customXml" ds:itemID="{A6BA5F51-9744-4F24-9FA7-F4E472FD029A}">
  <ds:schemaRefs/>
</ds:datastoreItem>
</file>

<file path=customXml/itemProps19.xml><?xml version="1.0" encoding="utf-8"?>
<ds:datastoreItem xmlns:ds="http://schemas.openxmlformats.org/officeDocument/2006/customXml" ds:itemID="{5EA44B15-4047-4ABD-80E3-3E0778D58CD9}">
  <ds:schemaRefs/>
</ds:datastoreItem>
</file>

<file path=customXml/itemProps2.xml><?xml version="1.0" encoding="utf-8"?>
<ds:datastoreItem xmlns:ds="http://schemas.openxmlformats.org/officeDocument/2006/customXml" ds:itemID="{C42ADAA8-EB1E-4186-9BC9-110F5AAD37C4}">
  <ds:schemaRefs/>
</ds:datastoreItem>
</file>

<file path=customXml/itemProps20.xml><?xml version="1.0" encoding="utf-8"?>
<ds:datastoreItem xmlns:ds="http://schemas.openxmlformats.org/officeDocument/2006/customXml" ds:itemID="{45993E1E-55D9-4C4A-B2ED-BCE07C398227}">
  <ds:schemaRefs/>
</ds:datastoreItem>
</file>

<file path=customXml/itemProps21.xml><?xml version="1.0" encoding="utf-8"?>
<ds:datastoreItem xmlns:ds="http://schemas.openxmlformats.org/officeDocument/2006/customXml" ds:itemID="{8D518A6A-EC9B-40E6-A001-4E7CA483F17B}">
  <ds:schemaRefs/>
</ds:datastoreItem>
</file>

<file path=customXml/itemProps22.xml><?xml version="1.0" encoding="utf-8"?>
<ds:datastoreItem xmlns:ds="http://schemas.openxmlformats.org/officeDocument/2006/customXml" ds:itemID="{CBFE6035-14DD-46A9-A4A8-561B3145EDF1}">
  <ds:schemaRefs/>
</ds:datastoreItem>
</file>

<file path=customXml/itemProps3.xml><?xml version="1.0" encoding="utf-8"?>
<ds:datastoreItem xmlns:ds="http://schemas.openxmlformats.org/officeDocument/2006/customXml" ds:itemID="{7A35351B-4652-4689-A2BC-7C3A3FC7292C}">
  <ds:schemaRefs/>
</ds:datastoreItem>
</file>

<file path=customXml/itemProps4.xml><?xml version="1.0" encoding="utf-8"?>
<ds:datastoreItem xmlns:ds="http://schemas.openxmlformats.org/officeDocument/2006/customXml" ds:itemID="{ED31930F-03A6-47E5-8101-CA93E231535E}">
  <ds:schemaRefs/>
</ds:datastoreItem>
</file>

<file path=customXml/itemProps5.xml><?xml version="1.0" encoding="utf-8"?>
<ds:datastoreItem xmlns:ds="http://schemas.openxmlformats.org/officeDocument/2006/customXml" ds:itemID="{696B0B5B-A54C-409E-AE11-2315F50E041C}">
  <ds:schemaRefs/>
</ds:datastoreItem>
</file>

<file path=customXml/itemProps6.xml><?xml version="1.0" encoding="utf-8"?>
<ds:datastoreItem xmlns:ds="http://schemas.openxmlformats.org/officeDocument/2006/customXml" ds:itemID="{502898E9-4649-4E1D-AEFA-9C7E8B6A1368}">
  <ds:schemaRefs/>
</ds:datastoreItem>
</file>

<file path=customXml/itemProps7.xml><?xml version="1.0" encoding="utf-8"?>
<ds:datastoreItem xmlns:ds="http://schemas.openxmlformats.org/officeDocument/2006/customXml" ds:itemID="{5CEE0A3C-D918-4E24-9F34-4C9BD001905E}">
  <ds:schemaRefs/>
</ds:datastoreItem>
</file>

<file path=customXml/itemProps8.xml><?xml version="1.0" encoding="utf-8"?>
<ds:datastoreItem xmlns:ds="http://schemas.openxmlformats.org/officeDocument/2006/customXml" ds:itemID="{631CCAC4-21EE-49BC-B463-32D6CD5E4DC3}">
  <ds:schemaRefs/>
</ds:datastoreItem>
</file>

<file path=customXml/itemProps9.xml><?xml version="1.0" encoding="utf-8"?>
<ds:datastoreItem xmlns:ds="http://schemas.openxmlformats.org/officeDocument/2006/customXml" ds:itemID="{BDA0270D-C227-456E-86CB-9DBE3FB75AB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Mapping</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Proctor</dc:creator>
  <cp:lastModifiedBy>Mark Proctor</cp:lastModifiedBy>
  <dcterms:created xsi:type="dcterms:W3CDTF">2023-11-10T12:03:12Z</dcterms:created>
  <dcterms:modified xsi:type="dcterms:W3CDTF">2024-03-05T11:04:09Z</dcterms:modified>
</cp:coreProperties>
</file>