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WebImage.xml" ContentType="application/vnd.ms-excel.rdrichvaluewebimage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icaew.co.uk\cah3\CAH_USERS\td2tg\My Documents\SharePoint\webinar\"/>
    </mc:Choice>
  </mc:AlternateContent>
  <xr:revisionPtr revIDLastSave="0" documentId="8_{0708652D-4EFC-4D0F-B25F-19C1A89C0F5C}" xr6:coauthVersionLast="47" xr6:coauthVersionMax="47" xr10:uidLastSave="{00000000-0000-0000-0000-000000000000}"/>
  <bookViews>
    <workbookView xWindow="-110" yWindow="-110" windowWidth="25820" windowHeight="10420" activeTab="6" xr2:uid="{00000000-000D-0000-FFFF-FFFF00000000}"/>
  </bookViews>
  <sheets>
    <sheet name="Multi-dimension lookup" sheetId="35" r:id="rId1"/>
    <sheet name="LAMBDA" sheetId="40" r:id="rId2"/>
    <sheet name="Monthly loan calc" sheetId="38" r:id="rId3"/>
    <sheet name="Bonus nuggets &gt;&gt;&gt;&gt;" sheetId="41" r:id="rId4"/>
    <sheet name="XLookup &amp; Checkbox" sheetId="34" r:id="rId5"/>
    <sheet name="Groupby" sheetId="32" r:id="rId6"/>
    <sheet name="Pivots vs Pivotby" sheetId="28" r:id="rId7"/>
    <sheet name="Lookups" sheetId="29" state="hidden" r:id="rId8"/>
    <sheet name="Filter" sheetId="30" state="hidden" r:id="rId9"/>
  </sheets>
  <definedNames>
    <definedName name="_xlcn.WorksheetConnection_TipsLiveDemosJan2024.xlsxContinentTable" hidden="1">ContinentTable</definedName>
    <definedName name="ExternalData_1" localSheetId="6" hidden="1">'Pivots vs Pivotby'!$A$1:$F$101</definedName>
    <definedName name="MayBHDate">_xlfn.LAMBDA(_xlpm.year,DATE(_xlpm.year,5,1)+(7-WEEKDAY(DATE(_xlpm.year,5,1),12)))</definedName>
  </definedNames>
  <calcPr calcId="191029"/>
  <pivotCaches>
    <pivotCache cacheId="0" r:id="rId10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CountryTable" name="CountryTable" connection="WorksheetConnection_Tips Live Demos Jan 2024.xlsx!CountryTable"/>
          <x15:modelTable id="ContinentTable" name="ContinentTable" connection="WorksheetConnection_Tips Live Demos Jan 2024.xlsx!ContinentTable"/>
        </x15:modelTables>
        <x15:modelRelationships>
          <x15:modelRelationship fromTable="CountryTable" fromColumn="Region" toTable="ContinentTable" toColumn="Continent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32" l="1" a="1"/>
  <c r="K5" i="32" s="1"/>
  <c r="J5" i="28" a="1"/>
  <c r="J5" i="28" s="1"/>
  <c r="D2" i="28"/>
  <c r="D3" i="28"/>
  <c r="D4" i="28"/>
  <c r="D5" i="28"/>
  <c r="D6" i="28"/>
  <c r="D7" i="28"/>
  <c r="D8" i="28"/>
  <c r="D9" i="28"/>
  <c r="D10" i="28"/>
  <c r="D11" i="28"/>
  <c r="D12" i="28"/>
  <c r="D13" i="28"/>
  <c r="D14" i="28"/>
  <c r="D15" i="28"/>
  <c r="D16" i="28"/>
  <c r="D17" i="28"/>
  <c r="D18" i="28"/>
  <c r="D19" i="28"/>
  <c r="D20" i="28"/>
  <c r="D21" i="28"/>
  <c r="D22" i="28"/>
  <c r="D23" i="28"/>
  <c r="D24" i="28"/>
  <c r="D25" i="28"/>
  <c r="D26" i="28"/>
  <c r="D27" i="28"/>
  <c r="D28" i="28"/>
  <c r="D29" i="28"/>
  <c r="D30" i="28"/>
  <c r="D31" i="28"/>
  <c r="D32" i="28"/>
  <c r="D33" i="28"/>
  <c r="D34" i="28"/>
  <c r="D35" i="28"/>
  <c r="D36" i="28"/>
  <c r="D37" i="28"/>
  <c r="D38" i="28"/>
  <c r="D39" i="28"/>
  <c r="D40" i="28"/>
  <c r="D41" i="28"/>
  <c r="D42" i="28"/>
  <c r="D43" i="28"/>
  <c r="D44" i="28"/>
  <c r="D45" i="28"/>
  <c r="D46" i="28"/>
  <c r="D47" i="28"/>
  <c r="D48" i="28"/>
  <c r="D49" i="28"/>
  <c r="D50" i="28"/>
  <c r="D51" i="28"/>
  <c r="D52" i="28"/>
  <c r="D53" i="28"/>
  <c r="D54" i="28"/>
  <c r="D55" i="28"/>
  <c r="D56" i="28"/>
  <c r="D57" i="28"/>
  <c r="D58" i="28"/>
  <c r="D59" i="28"/>
  <c r="D60" i="28"/>
  <c r="D61" i="28"/>
  <c r="D62" i="28"/>
  <c r="D63" i="28"/>
  <c r="D64" i="28"/>
  <c r="D65" i="28"/>
  <c r="D66" i="28"/>
  <c r="D67" i="28"/>
  <c r="D68" i="28"/>
  <c r="D69" i="28"/>
  <c r="D70" i="28"/>
  <c r="D71" i="28"/>
  <c r="D72" i="28"/>
  <c r="D73" i="28"/>
  <c r="D74" i="28"/>
  <c r="D75" i="28"/>
  <c r="D76" i="28"/>
  <c r="D77" i="28"/>
  <c r="D78" i="28"/>
  <c r="D79" i="28"/>
  <c r="D80" i="28"/>
  <c r="D81" i="28"/>
  <c r="D82" i="28"/>
  <c r="D83" i="28"/>
  <c r="D84" i="28"/>
  <c r="D85" i="28"/>
  <c r="D86" i="28"/>
  <c r="D87" i="28"/>
  <c r="D88" i="28"/>
  <c r="D89" i="28"/>
  <c r="D90" i="28"/>
  <c r="D91" i="28"/>
  <c r="D92" i="28"/>
  <c r="D93" i="28"/>
  <c r="D94" i="28"/>
  <c r="D95" i="28"/>
  <c r="D96" i="28"/>
  <c r="D97" i="28"/>
  <c r="D98" i="28"/>
  <c r="D99" i="28"/>
  <c r="D100" i="28"/>
  <c r="D101" i="28"/>
  <c r="D6" i="40"/>
  <c r="E6" i="40" a="1"/>
  <c r="E6" i="40" s="1"/>
  <c r="K6" i="40" a="1"/>
  <c r="K6" i="40" s="1"/>
  <c r="D7" i="40"/>
  <c r="K7" i="40" a="1"/>
  <c r="K7" i="40" s="1"/>
  <c r="D8" i="40"/>
  <c r="K8" i="40" a="1"/>
  <c r="K8" i="40" s="1"/>
  <c r="D9" i="40"/>
  <c r="K9" i="40" a="1"/>
  <c r="K9" i="40" s="1"/>
  <c r="D10" i="40"/>
  <c r="K10" i="40" a="1"/>
  <c r="K10" i="40" s="1"/>
  <c r="D11" i="40"/>
  <c r="K11" i="40" a="1"/>
  <c r="K11" i="40" s="1"/>
  <c r="D12" i="40"/>
  <c r="K12" i="40" a="1"/>
  <c r="K12" i="40" s="1"/>
  <c r="D13" i="40"/>
  <c r="K13" i="40" a="1"/>
  <c r="K13" i="40" s="1"/>
  <c r="D14" i="40"/>
  <c r="K14" i="40" a="1"/>
  <c r="K14" i="40" s="1"/>
  <c r="D15" i="40"/>
  <c r="K15" i="40" a="1"/>
  <c r="K15" i="40" s="1"/>
  <c r="D16" i="40"/>
  <c r="K16" i="40" a="1"/>
  <c r="K16" i="40" s="1"/>
  <c r="D17" i="40"/>
  <c r="K17" i="40" a="1"/>
  <c r="K17" i="40" s="1"/>
  <c r="AD8" i="38"/>
  <c r="AC8" i="38"/>
  <c r="AB8" i="38"/>
  <c r="AA8" i="38"/>
  <c r="Z8" i="38"/>
  <c r="Y8" i="38"/>
  <c r="X8" i="38"/>
  <c r="W8" i="38"/>
  <c r="V8" i="38"/>
  <c r="U8" i="38"/>
  <c r="T8" i="38"/>
  <c r="S8" i="38"/>
  <c r="R8" i="38"/>
  <c r="Q8" i="38"/>
  <c r="P8" i="38"/>
  <c r="O8" i="38"/>
  <c r="N8" i="38"/>
  <c r="M8" i="38"/>
  <c r="L8" i="38"/>
  <c r="K8" i="38"/>
  <c r="J8" i="38"/>
  <c r="I8" i="38"/>
  <c r="H8" i="38"/>
  <c r="G8" i="38"/>
  <c r="AD7" i="38"/>
  <c r="AC7" i="38"/>
  <c r="AB7" i="38"/>
  <c r="AA7" i="38"/>
  <c r="Z7" i="38"/>
  <c r="Y7" i="38"/>
  <c r="X7" i="38"/>
  <c r="W7" i="38"/>
  <c r="V7" i="38"/>
  <c r="U7" i="38"/>
  <c r="T7" i="38"/>
  <c r="S7" i="38"/>
  <c r="R7" i="38"/>
  <c r="Q7" i="38"/>
  <c r="P7" i="38"/>
  <c r="O7" i="38"/>
  <c r="N7" i="38"/>
  <c r="M7" i="38"/>
  <c r="L7" i="38"/>
  <c r="K7" i="38"/>
  <c r="J7" i="38"/>
  <c r="I7" i="38"/>
  <c r="H7" i="38"/>
  <c r="G7" i="38"/>
  <c r="AD6" i="38"/>
  <c r="AD10" i="38" s="1"/>
  <c r="AC6" i="38"/>
  <c r="AC10" i="38" s="1"/>
  <c r="AB6" i="38"/>
  <c r="AB10" i="38" s="1"/>
  <c r="AA6" i="38"/>
  <c r="Z6" i="38"/>
  <c r="Z10" i="38" s="1"/>
  <c r="Y6" i="38"/>
  <c r="X6" i="38"/>
  <c r="X10" i="38" s="1"/>
  <c r="W6" i="38"/>
  <c r="W10" i="38" s="1"/>
  <c r="V6" i="38"/>
  <c r="V10" i="38" s="1"/>
  <c r="U6" i="38"/>
  <c r="T6" i="38"/>
  <c r="S6" i="38"/>
  <c r="S10" i="38" s="1"/>
  <c r="R6" i="38"/>
  <c r="R10" i="38" s="1"/>
  <c r="Q6" i="38"/>
  <c r="Q10" i="38" s="1"/>
  <c r="P6" i="38"/>
  <c r="P10" i="38" s="1"/>
  <c r="O6" i="38"/>
  <c r="O10" i="38" s="1"/>
  <c r="N6" i="38"/>
  <c r="N10" i="38" s="1"/>
  <c r="M6" i="38"/>
  <c r="M10" i="38" s="1"/>
  <c r="L6" i="38"/>
  <c r="L10" i="38" s="1"/>
  <c r="K6" i="38"/>
  <c r="K10" i="38" s="1"/>
  <c r="J6" i="38"/>
  <c r="J10" i="38" s="1"/>
  <c r="I6" i="38"/>
  <c r="I10" i="38" s="1"/>
  <c r="H6" i="38"/>
  <c r="H10" i="38" s="1"/>
  <c r="G6" i="38"/>
  <c r="G10" i="38" s="1"/>
  <c r="E20" i="35"/>
  <c r="E24" i="35" s="1"/>
  <c r="E28" i="35" s="1"/>
  <c r="E19" i="35"/>
  <c r="E23" i="35" s="1"/>
  <c r="E27" i="35" s="1"/>
  <c r="E18" i="35"/>
  <c r="E22" i="35" s="1"/>
  <c r="E26" i="35" s="1"/>
  <c r="E17" i="35"/>
  <c r="F13" i="35" a="1"/>
  <c r="F13" i="35" s="1"/>
  <c r="V5" i="35" a="1"/>
  <c r="V5" i="35" s="1"/>
  <c r="T5" i="35" a="1"/>
  <c r="T5" i="35" s="1"/>
  <c r="U10" i="38" l="1"/>
  <c r="Y10" i="38"/>
  <c r="AA10" i="38"/>
  <c r="T10" i="38"/>
  <c r="E21" i="35"/>
  <c r="E25" i="35" s="1"/>
  <c r="G9" i="35" l="1" a="1"/>
  <c r="G9" i="35" s="1"/>
  <c r="U5" i="35" a="1"/>
  <c r="U5" i="35" s="1"/>
  <c r="G8" i="35" a="1"/>
  <c r="G8" i="35" s="1"/>
  <c r="A30" i="34"/>
  <c r="A29" i="34"/>
  <c r="A28" i="34"/>
  <c r="A27" i="34"/>
  <c r="A26" i="34"/>
  <c r="A25" i="34"/>
  <c r="A24" i="34"/>
  <c r="L11" i="34"/>
  <c r="K11" i="34"/>
  <c r="L10" i="34"/>
  <c r="K10" i="34"/>
  <c r="L9" i="34"/>
  <c r="K9" i="34"/>
  <c r="O8" i="34"/>
  <c r="L8" i="34"/>
  <c r="K8" i="34"/>
  <c r="A4" i="30" a="1"/>
  <c r="A4" i="30" s="1"/>
  <c r="C11" i="34" l="1"/>
  <c r="C9" i="34"/>
  <c r="C20" i="34"/>
  <c r="C15" i="34"/>
  <c r="C7" i="34"/>
  <c r="C10" i="34"/>
  <c r="C8" i="34"/>
  <c r="C12" i="34"/>
  <c r="C16" i="34"/>
  <c r="C17" i="34"/>
  <c r="C18" i="34"/>
  <c r="C19" i="34"/>
  <c r="C13" i="34"/>
  <c r="C14" i="34"/>
  <c r="I2" i="29" a="1"/>
  <c r="I2" i="29" s="1"/>
  <c r="H2" i="29" a="1"/>
  <c r="H2" i="29" s="1"/>
  <c r="A1" i="29" a="1"/>
  <c r="A1" i="29" l="1"/>
  <c r="A2" i="29" s="1" a="1"/>
  <c r="A2" i="29" s="1"/>
  <c r="G2" i="29" a="1"/>
  <c r="G2" i="29" s="1"/>
  <c r="F2" i="29" a="1"/>
  <c r="F2" i="29" s="1"/>
  <c r="E2" i="29" a="1"/>
  <c r="E2" i="29" s="1"/>
  <c r="D2" i="29" a="1"/>
  <c r="D2" i="29" s="1"/>
  <c r="C2" i="29" a="1"/>
  <c r="C2" i="29" s="1"/>
  <c r="B2" i="29" a="1"/>
  <c r="B2" i="29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F6B8949-B698-4FA1-B5B8-E4E9F73C3351}" keepAlive="1" name="Query - CountryTable" description="Connection to the 'CountryTable' query in the workbook." type="5" refreshedVersion="8" background="1" saveData="1">
    <dbPr connection="Provider=Microsoft.Mashup.OleDb.1;Data Source=$Workbook$;Location=CountryTable;Extended Properties=&quot;&quot;" command="SELECT * FROM [CountryTable]"/>
  </connection>
  <connection id="2" xr16:uid="{215ACDFA-E981-4A85-9D7B-BDA5AC83A8D4}" keepAlive="1" name="Query - CountryTableCopy" description="Connection to the 'CountryTableCopy' query in the workbook." type="5" refreshedVersion="0" background="1">
    <dbPr connection="Provider=Microsoft.Mashup.OleDb.1;Data Source=$Workbook$;Location=CountryTableCopy;Extended Properties=&quot;&quot;" command="SELECT * FROM [CountryTableCopy]"/>
  </connection>
  <connection id="3" xr16:uid="{83176E94-EA10-49D4-B76B-EE47523D236D}" keepAlive="1" name="Query - Date Picker Demo" description="Connection to the 'Date Picker Demo' query in the workbook." type="5" refreshedVersion="8" background="1" saveData="1">
    <dbPr connection="Provider=Microsoft.Mashup.OleDb.1;Data Source=$Workbook$;Location=&quot;Date Picker Demo&quot;;Extended Properties=&quot;&quot;" command="SELECT * FROM [Date Picker Demo]"/>
  </connection>
  <connection id="4" xr16:uid="{7EB8568C-CA45-4B88-847D-731A75E81E05}" keepAlive="1" name="Query - DateRange" description="Connection to the 'DateRange' query in the workbook." type="5" refreshedVersion="8" background="1" saveData="1">
    <dbPr connection="Provider=Microsoft.Mashup.OleDb.1;Data Source=$Workbook$;Location=DateRange;Extended Properties=&quot;&quot;" command="SELECT * FROM [DateRange]"/>
  </connection>
  <connection id="5" xr16:uid="{48AE70E2-DEFB-40E6-AD69-66834A6B9C97}" keepAlive="1" name="Query - Parameter1" description="Connection to the 'Parameter1' query in the workbook." type="5" refreshedVersion="0" background="1">
    <dbPr connection="Provider=Microsoft.Mashup.OleDb.1;Data Source=$Workbook$;Location=Parameter1;Extended Properties=&quot;&quot;" command="SELECT * FROM [Parameter1]"/>
  </connection>
  <connection id="6" xr16:uid="{FD671049-9357-4384-8C51-743EDD8FC4AC}" keepAlive="1" name="Query - Sample File" description="Connection to the 'Sample File' query in the workbook." type="5" refreshedVersion="0" background="1">
    <dbPr connection="Provider=Microsoft.Mashup.OleDb.1;Data Source=$Workbook$;Location=&quot;Sample File&quot;;Extended Properties=&quot;&quot;" command="SELECT * FROM [Sample File]"/>
  </connection>
  <connection id="7" xr16:uid="{A42F778A-6E5E-407B-83CB-0FE188E72B1B}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  <connection id="8" xr16:uid="{4A5DBE55-2241-4381-9565-2A04798977EE}" keepAlive="1" name="Query - Transform File" description="Connection to the 'Transform File' query in the workbook." type="5" refreshedVersion="0" background="1">
    <dbPr connection="Provider=Microsoft.Mashup.OleDb.1;Data Source=$Workbook$;Location=&quot;Transform File&quot;;Extended Properties=&quot;&quot;" command="SELECT * FROM [Transform File]"/>
  </connection>
  <connection id="9" xr16:uid="{0270BDEE-9745-4A3F-AEC9-FEE8C9CD2CDC}" keepAlive="1" name="Query - Transform Sample File" description="Connection to the 'Transform Sample File' query in the workbook." type="5" refreshedVersion="0" background="1">
    <dbPr connection="Provider=Microsoft.Mashup.OleDb.1;Data Source=$Workbook$;Location=&quot;Transform Sample File&quot;;Extended Properties=&quot;&quot;" command="SELECT * FROM [Transform Sample File]"/>
  </connection>
  <connection id="10" xr16:uid="{B09007CB-4CD2-4FC8-AFAB-9A33740464FF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11" xr16:uid="{00D11D57-0AA1-431B-B019-3E3E28F4708D}" name="WorksheetConnection_Tips Live Demos Jan 2024.xlsx!ContinentTable" type="102" refreshedVersion="8" minRefreshableVersion="5">
    <extLst>
      <ext xmlns:x15="http://schemas.microsoft.com/office/spreadsheetml/2010/11/main" uri="{DE250136-89BD-433C-8126-D09CA5730AF9}">
        <x15:connection id="ContinentTable">
          <x15:rangePr sourceName="_xlcn.WorksheetConnection_TipsLiveDemosJan2024.xlsxContinentTable"/>
        </x15:connection>
      </ext>
    </extLst>
  </connection>
  <connection id="12" xr16:uid="{5283FC15-17D2-4625-ACA4-420E0ED91277}" name="WorksheetConnection_Tips Live Demos Jan 2024.xlsx!CountryTable" type="102" refreshedVersion="8" minRefreshableVersion="5">
    <extLst>
      <ext xmlns:x15="http://schemas.microsoft.com/office/spreadsheetml/2010/11/main" uri="{DE250136-89BD-433C-8126-D09CA5730AF9}">
        <x15:connection id="CountryTable" autoDelete="1">
          <x15:rangePr sourceName="c11fa051-2c0a-46eb-bed2-9706c8d6ce3f"/>
        </x15:connection>
      </ext>
    </extLst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8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</futureMetadata>
  <cellMetadata count="1">
    <bk>
      <rc t="1" v="0"/>
    </bk>
  </cellMetadata>
  <valueMetadata count="8">
    <bk>
      <rc t="2" v="0"/>
    </bk>
    <bk>
      <rc t="2" v="1"/>
    </bk>
    <bk>
      <rc t="2" v="2"/>
    </bk>
    <bk>
      <rc t="2" v="3"/>
    </bk>
    <bk>
      <rc t="2" v="4"/>
    </bk>
    <bk>
      <rc t="2" v="5"/>
    </bk>
    <bk>
      <rc t="2" v="6"/>
    </bk>
    <bk>
      <rc t="2" v="7"/>
    </bk>
  </valueMetadata>
</metadata>
</file>

<file path=xl/sharedStrings.xml><?xml version="1.0" encoding="utf-8"?>
<sst xmlns="http://schemas.openxmlformats.org/spreadsheetml/2006/main" count="536" uniqueCount="216">
  <si>
    <t>Invoice Date</t>
  </si>
  <si>
    <t>Vendor</t>
  </si>
  <si>
    <t>Invoice Number</t>
  </si>
  <si>
    <t>Invoice Amount</t>
  </si>
  <si>
    <t>Approver Name</t>
  </si>
  <si>
    <t>Barber &amp; Moss LLP</t>
  </si>
  <si>
    <t>BMLLP001</t>
  </si>
  <si>
    <t>Lucius</t>
  </si>
  <si>
    <t>People Co Ltd</t>
  </si>
  <si>
    <t>PCL001</t>
  </si>
  <si>
    <t>Violet</t>
  </si>
  <si>
    <t>Roy Brothers</t>
  </si>
  <si>
    <t>RB001</t>
  </si>
  <si>
    <t>Edna</t>
  </si>
  <si>
    <t>RB002</t>
  </si>
  <si>
    <t>Bob</t>
  </si>
  <si>
    <t>RB003</t>
  </si>
  <si>
    <t>PCL002</t>
  </si>
  <si>
    <t>BMLLP002</t>
  </si>
  <si>
    <t>Winston</t>
  </si>
  <si>
    <t>Avenal Automotive plc</t>
  </si>
  <si>
    <t>AA001</t>
  </si>
  <si>
    <t>RB004</t>
  </si>
  <si>
    <t>RB005</t>
  </si>
  <si>
    <t>AA002</t>
  </si>
  <si>
    <t>PCL003</t>
  </si>
  <si>
    <t>PCL004</t>
  </si>
  <si>
    <t>Helen</t>
  </si>
  <si>
    <t>Denholm Industries</t>
  </si>
  <si>
    <t>DI001</t>
  </si>
  <si>
    <t>BMLLP003</t>
  </si>
  <si>
    <t>DI002</t>
  </si>
  <si>
    <t>BMLLP004</t>
  </si>
  <si>
    <t>DI003</t>
  </si>
  <si>
    <t>BMLLP005</t>
  </si>
  <si>
    <t>DI004</t>
  </si>
  <si>
    <t>PCL005</t>
  </si>
  <si>
    <t>AA003</t>
  </si>
  <si>
    <t>AA004</t>
  </si>
  <si>
    <t>RB006</t>
  </si>
  <si>
    <t>RB007</t>
  </si>
  <si>
    <t>AA005</t>
  </si>
  <si>
    <t>DI005</t>
  </si>
  <si>
    <t>BMLLP006</t>
  </si>
  <si>
    <t>RB008</t>
  </si>
  <si>
    <t>BMLLP007</t>
  </si>
  <si>
    <t>PCL006</t>
  </si>
  <si>
    <t>AA006</t>
  </si>
  <si>
    <t>PCL007</t>
  </si>
  <si>
    <t>AA007</t>
  </si>
  <si>
    <t>PCL008</t>
  </si>
  <si>
    <t>PCL009</t>
  </si>
  <si>
    <t>PCL010</t>
  </si>
  <si>
    <t>PCL011</t>
  </si>
  <si>
    <t>RB009</t>
  </si>
  <si>
    <t>DI006</t>
  </si>
  <si>
    <t>BMLLP008</t>
  </si>
  <si>
    <t>AA008</t>
  </si>
  <si>
    <t>RB010</t>
  </si>
  <si>
    <t>PCL012</t>
  </si>
  <si>
    <t>AA009</t>
  </si>
  <si>
    <t>PCL013</t>
  </si>
  <si>
    <t>BMLLP009</t>
  </si>
  <si>
    <t>RB011</t>
  </si>
  <si>
    <t>BMLLP010</t>
  </si>
  <si>
    <t>DI007</t>
  </si>
  <si>
    <t>RB012</t>
  </si>
  <si>
    <t>DI008</t>
  </si>
  <si>
    <t>RB013</t>
  </si>
  <si>
    <t>PCL014</t>
  </si>
  <si>
    <t>AA010</t>
  </si>
  <si>
    <t>AA011</t>
  </si>
  <si>
    <t>BMLLP011</t>
  </si>
  <si>
    <t>BMLLP012</t>
  </si>
  <si>
    <t>DI009</t>
  </si>
  <si>
    <t>AA012</t>
  </si>
  <si>
    <t>AA013</t>
  </si>
  <si>
    <t>AA014</t>
  </si>
  <si>
    <t>RB014</t>
  </si>
  <si>
    <t>RB015</t>
  </si>
  <si>
    <t>RB016</t>
  </si>
  <si>
    <t>PCL015</t>
  </si>
  <si>
    <t>DI010</t>
  </si>
  <si>
    <t>DI011</t>
  </si>
  <si>
    <t>RB017</t>
  </si>
  <si>
    <t>RB018</t>
  </si>
  <si>
    <t>RB019</t>
  </si>
  <si>
    <t>PCL016</t>
  </si>
  <si>
    <t>DI012</t>
  </si>
  <si>
    <t>DI013</t>
  </si>
  <si>
    <t>RB020</t>
  </si>
  <si>
    <t>DI014</t>
  </si>
  <si>
    <t>AA015</t>
  </si>
  <si>
    <t>AA016</t>
  </si>
  <si>
    <t>BMLLP013</t>
  </si>
  <si>
    <t>DI015</t>
  </si>
  <si>
    <t>RB021</t>
  </si>
  <si>
    <t>AA017</t>
  </si>
  <si>
    <t>PCL017</t>
  </si>
  <si>
    <t>PCL018</t>
  </si>
  <si>
    <t>DI016</t>
  </si>
  <si>
    <t>AA018</t>
  </si>
  <si>
    <t>BMLLP014</t>
  </si>
  <si>
    <t>PCL019</t>
  </si>
  <si>
    <t>DI017</t>
  </si>
  <si>
    <t>DI018</t>
  </si>
  <si>
    <t>DI019</t>
  </si>
  <si>
    <t>DI020</t>
  </si>
  <si>
    <t>PCL020</t>
  </si>
  <si>
    <t>PCL021</t>
  </si>
  <si>
    <t>DI021</t>
  </si>
  <si>
    <t>PCL022</t>
  </si>
  <si>
    <t>AA019</t>
  </si>
  <si>
    <t>BMLLP015</t>
  </si>
  <si>
    <t>BMLLP016</t>
  </si>
  <si>
    <t>DI022</t>
  </si>
  <si>
    <t>#</t>
  </si>
  <si>
    <t>Country</t>
  </si>
  <si>
    <t>Region</t>
  </si>
  <si>
    <t>Population</t>
  </si>
  <si>
    <t>Asia</t>
  </si>
  <si>
    <t>Europe</t>
  </si>
  <si>
    <t>Africa</t>
  </si>
  <si>
    <t>Canada</t>
  </si>
  <si>
    <t>Region:</t>
  </si>
  <si>
    <t>Country:</t>
  </si>
  <si>
    <t>Date</t>
  </si>
  <si>
    <t>Continent</t>
  </si>
  <si>
    <t>City</t>
  </si>
  <si>
    <t>Name</t>
  </si>
  <si>
    <t>Sales</t>
  </si>
  <si>
    <t xml:space="preserve"> Morocco</t>
  </si>
  <si>
    <t xml:space="preserve"> Tetuan</t>
  </si>
  <si>
    <t>Jack</t>
  </si>
  <si>
    <t xml:space="preserve"> Tangier</t>
  </si>
  <si>
    <t>America</t>
  </si>
  <si>
    <t>Montreal</t>
  </si>
  <si>
    <t xml:space="preserve"> USA</t>
  </si>
  <si>
    <t xml:space="preserve"> Miami</t>
  </si>
  <si>
    <t xml:space="preserve"> New York</t>
  </si>
  <si>
    <t>Vancouver</t>
  </si>
  <si>
    <t>John</t>
  </si>
  <si>
    <t xml:space="preserve"> Bahamas</t>
  </si>
  <si>
    <t>UK</t>
  </si>
  <si>
    <t>London</t>
  </si>
  <si>
    <t>Manchester</t>
  </si>
  <si>
    <t xml:space="preserve"> Cambodia</t>
  </si>
  <si>
    <t xml:space="preserve"> Phnom Penh</t>
  </si>
  <si>
    <t>Siem Reap</t>
  </si>
  <si>
    <t>Josie</t>
  </si>
  <si>
    <t xml:space="preserve"> France</t>
  </si>
  <si>
    <t xml:space="preserve"> Mulhouse</t>
  </si>
  <si>
    <t>Flag</t>
  </si>
  <si>
    <t>Processed</t>
  </si>
  <si>
    <t>Flag URL</t>
  </si>
  <si>
    <t>https://upload.wikimedia.org/wikipedia/commons/thumb/2/2c/Flag_of_Morocco.svg/1280px-Flag_of_Morocco.svg.png</t>
  </si>
  <si>
    <t>https://upload.wikimedia.org/wikipedia/commons/thumb/d/d9/Flag_of_Canada_%28Pantone%29.svg/1920px-Flag_of_Canada_%28Pantone%29.svg.png</t>
  </si>
  <si>
    <t>https://upload.wikimedia.org/wikipedia/commons/d/de/Flag_of_the_United_States.png</t>
  </si>
  <si>
    <t>https://cdn.britannica.com/06/5106-004-B8EE9FD3/Flag-of-The-Bahamas.jpg</t>
  </si>
  <si>
    <t>https://upload.wikimedia.org/wikipedia/en/thumb/a/ae/Flag_of_the_United_Kingdom.svg/640px-Flag_of_the_United_Kingdom.svg.png</t>
  </si>
  <si>
    <t>https://upload.wikimedia.org/wikipedia/commons/thumb/0/01/Flag_of_Cambodia_%283-2%29.svg/1200px-Flag_of_Cambodia_%283-2%29.svg.png</t>
  </si>
  <si>
    <t>https://cdn.britannica.com/82/682-004-F0B47FCB/Flag-France.jpg</t>
  </si>
  <si>
    <t>XLookup</t>
  </si>
  <si>
    <t>Settings</t>
  </si>
  <si>
    <t>Lists</t>
  </si>
  <si>
    <t>East</t>
  </si>
  <si>
    <t>Person</t>
  </si>
  <si>
    <t>Month</t>
  </si>
  <si>
    <t>Clare</t>
  </si>
  <si>
    <t>Result</t>
  </si>
  <si>
    <t>North</t>
  </si>
  <si>
    <t>Angela</t>
  </si>
  <si>
    <t>Brian</t>
  </si>
  <si>
    <t>David</t>
  </si>
  <si>
    <t>South</t>
  </si>
  <si>
    <t>West</t>
  </si>
  <si>
    <t>B</t>
  </si>
  <si>
    <t>A</t>
  </si>
  <si>
    <t>"Is there a way i can input my bills over a period and get a summary of what is due each month? For example if I had a loan for 2 years - can I make some type of graph / table which could show me what I need to pay in each of the current months? A bit simple with just one loan but I'd like to do for a number of loans, different amounts and payment dates and end dates."</t>
  </si>
  <si>
    <t>Loan</t>
  </si>
  <si>
    <t>Start</t>
  </si>
  <si>
    <t>Months</t>
  </si>
  <si>
    <t>Monthly</t>
  </si>
  <si>
    <t>C</t>
  </si>
  <si>
    <t>Total</t>
  </si>
  <si>
    <t xml:space="preserve">Please can you show how to do an XLOOKUP with multiple criteria (3+) which is looking up data in a table both vertically and horizontally </t>
  </si>
  <si>
    <t>Lambda in action</t>
  </si>
  <si>
    <t>Lambda test</t>
  </si>
  <si>
    <t>May Bank Holiday</t>
  </si>
  <si>
    <t>Year</t>
  </si>
  <si>
    <t>XLOOKUP</t>
  </si>
  <si>
    <t>Row Labels</t>
  </si>
  <si>
    <t>Grand Total</t>
  </si>
  <si>
    <t>Column Labels</t>
  </si>
  <si>
    <t>Sum of Invoice Amount</t>
  </si>
  <si>
    <t>Gross Amt</t>
  </si>
  <si>
    <t>Step 1</t>
  </si>
  <si>
    <t>Design formula</t>
  </si>
  <si>
    <t>Step 2</t>
  </si>
  <si>
    <t>Test LAMBDA</t>
  </si>
  <si>
    <t>Step 3</t>
  </si>
  <si>
    <t>Add to Name Manager</t>
  </si>
  <si>
    <t>The following sheets are some extra nuggets that we didn't have time for on the webinar &gt;&gt;&gt;&gt;&gt;&gt;&gt;&gt;&gt;&gt;</t>
  </si>
  <si>
    <t>• A simple XLOOKUP, including the "if not found" condition</t>
  </si>
  <si>
    <t>• A demo of checkboxes, recently introduced to Excel (365 version 2408 or later) - also covered in https://www.icaew.com/technical/technology/excel-community/excel-community-articles/2024/excel-tips-and-tricks-495</t>
  </si>
  <si>
    <t>• The new Groupby and Pivotby functions, introduced in Excel 365 version 2409</t>
  </si>
  <si>
    <t>Check your version in File &gt; Account</t>
  </si>
  <si>
    <t>Monthly Enterprise Channel is a regular release schedule once a month, managed at an organisation level (for large organisations)</t>
  </si>
  <si>
    <t>It will either say the specific version of Excel here, or Microsoft 365 if you are on the subscription license.</t>
  </si>
  <si>
    <t>If Microsoft 365 you should check the version details:</t>
  </si>
  <si>
    <t>Current Channel means you are getting latest updates at least once a month</t>
  </si>
  <si>
    <t>Semi-annual Channel is updates in January and July</t>
  </si>
  <si>
    <t>Version number is yymm (e.g. 2409 means the September 2024 release) - note that in larger organisations updates may be managed by an administrator so you may not have the latest version if it hasn't been made available to you.</t>
  </si>
  <si>
    <t>Groupby function:</t>
  </si>
  <si>
    <t>Traditional Pivot Table</t>
  </si>
  <si>
    <t>Pivotby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</si>
</sst>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u/>
      <sz val="10"/>
      <color rgb="FF0000FF"/>
      <name val="Arial"/>
      <family val="2"/>
    </font>
    <font>
      <u/>
      <sz val="10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sz val="8"/>
      <name val="Calibri"/>
      <family val="2"/>
      <scheme val="minor"/>
    </font>
    <font>
      <b/>
      <sz val="10"/>
      <color rgb="FF3F3F3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2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5" fillId="3" borderId="0" applyNumberFormat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1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0" fontId="16" fillId="6" borderId="10" applyNumberFormat="0" applyAlignment="0" applyProtection="0"/>
    <xf numFmtId="0" fontId="17" fillId="7" borderId="11" applyNumberFormat="0" applyAlignment="0" applyProtection="0"/>
    <xf numFmtId="0" fontId="14" fillId="8" borderId="12" applyNumberFormat="0" applyFont="0" applyAlignment="0" applyProtection="0"/>
  </cellStyleXfs>
  <cellXfs count="41"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4" fillId="0" borderId="0" xfId="3"/>
    <xf numFmtId="0" fontId="7" fillId="0" borderId="0" xfId="3" applyFont="1"/>
    <xf numFmtId="164" fontId="4" fillId="0" borderId="0" xfId="5" applyNumberFormat="1" applyFont="1"/>
    <xf numFmtId="164" fontId="4" fillId="0" borderId="4" xfId="5" applyNumberFormat="1" applyFont="1" applyBorder="1"/>
    <xf numFmtId="0" fontId="4" fillId="0" borderId="5" xfId="3" applyBorder="1"/>
    <xf numFmtId="0" fontId="4" fillId="0" borderId="3" xfId="3" applyBorder="1"/>
    <xf numFmtId="164" fontId="4" fillId="0" borderId="2" xfId="5" applyNumberFormat="1" applyFont="1" applyBorder="1"/>
    <xf numFmtId="0" fontId="4" fillId="0" borderId="6" xfId="3" applyBorder="1"/>
    <xf numFmtId="0" fontId="4" fillId="0" borderId="1" xfId="3" applyBorder="1"/>
    <xf numFmtId="0" fontId="4" fillId="0" borderId="7" xfId="3" applyBorder="1"/>
    <xf numFmtId="0" fontId="5" fillId="3" borderId="8" xfId="4" applyBorder="1"/>
    <xf numFmtId="164" fontId="3" fillId="2" borderId="2" xfId="5" applyNumberFormat="1" applyFont="1" applyFill="1" applyBorder="1"/>
    <xf numFmtId="0" fontId="3" fillId="2" borderId="6" xfId="3" applyFont="1" applyFill="1" applyBorder="1"/>
    <xf numFmtId="0" fontId="3" fillId="2" borderId="1" xfId="3" applyFont="1" applyFill="1" applyBorder="1"/>
    <xf numFmtId="0" fontId="9" fillId="0" borderId="0" xfId="6" applyFont="1"/>
    <xf numFmtId="0" fontId="8" fillId="0" borderId="0" xfId="6"/>
    <xf numFmtId="0" fontId="10" fillId="0" borderId="0" xfId="6" applyFont="1"/>
    <xf numFmtId="0" fontId="11" fillId="0" borderId="0" xfId="6" applyFont="1"/>
    <xf numFmtId="15" fontId="11" fillId="0" borderId="0" xfId="6" applyNumberFormat="1" applyFont="1"/>
    <xf numFmtId="15" fontId="8" fillId="0" borderId="0" xfId="6" applyNumberFormat="1"/>
    <xf numFmtId="0" fontId="12" fillId="0" borderId="0" xfId="6" applyFont="1"/>
    <xf numFmtId="0" fontId="13" fillId="0" borderId="0" xfId="7"/>
    <xf numFmtId="0" fontId="15" fillId="0" borderId="0" xfId="6" applyFont="1"/>
    <xf numFmtId="0" fontId="6" fillId="0" borderId="0" xfId="0" applyFont="1"/>
    <xf numFmtId="0" fontId="0" fillId="4" borderId="9" xfId="0" applyFill="1" applyBorder="1"/>
    <xf numFmtId="17" fontId="0" fillId="0" borderId="0" xfId="0" applyNumberFormat="1"/>
    <xf numFmtId="17" fontId="0" fillId="4" borderId="9" xfId="0" applyNumberFormat="1" applyFill="1" applyBorder="1"/>
    <xf numFmtId="0" fontId="0" fillId="5" borderId="9" xfId="0" applyFill="1" applyBorder="1"/>
    <xf numFmtId="164" fontId="0" fillId="5" borderId="0" xfId="8" applyNumberFormat="1" applyFont="1" applyFill="1"/>
    <xf numFmtId="164" fontId="0" fillId="0" borderId="0" xfId="0" applyNumberFormat="1"/>
    <xf numFmtId="14" fontId="4" fillId="0" borderId="0" xfId="3" applyNumberFormat="1"/>
    <xf numFmtId="0" fontId="0" fillId="0" borderId="0" xfId="0" pivotButton="1"/>
    <xf numFmtId="0" fontId="15" fillId="8" borderId="12" xfId="11" applyFont="1"/>
    <xf numFmtId="0" fontId="19" fillId="7" borderId="11" xfId="10" applyFont="1"/>
    <xf numFmtId="0" fontId="16" fillId="6" borderId="10" xfId="9"/>
    <xf numFmtId="0" fontId="8" fillId="0" borderId="0" xfId="6"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0" xfId="0" applyFont="1" applyAlignment="1">
      <alignment horizontal="left" vertical="top" wrapText="1"/>
    </xf>
    <xf numFmtId="0" fontId="8" fillId="0" borderId="0" xfId="6"/>
  </cellXfs>
  <cellStyles count="12">
    <cellStyle name="Accent1" xfId="4" builtinId="29"/>
    <cellStyle name="Comma" xfId="8" builtinId="3"/>
    <cellStyle name="Comma 2" xfId="2" xr:uid="{2487E5CC-7E6B-4D4C-98F6-0F6A8C18CF32}"/>
    <cellStyle name="Comma 2 2" xfId="5" xr:uid="{6D014A36-98F9-4070-9F1D-FC3CF386A559}"/>
    <cellStyle name="Hyperlink 2" xfId="7" xr:uid="{AB71ED3B-9772-4FA4-A679-5705D856C4E1}"/>
    <cellStyle name="Input" xfId="9" builtinId="20"/>
    <cellStyle name="Normal" xfId="0" builtinId="0"/>
    <cellStyle name="Normal 2" xfId="1" xr:uid="{7D703B03-EF6C-4906-A49C-7E18522DCA64}"/>
    <cellStyle name="Normal 2 2" xfId="3" xr:uid="{11F49DE7-54DE-48B1-B1D6-666019C89F1C}"/>
    <cellStyle name="Normal 3" xfId="6" xr:uid="{EAD97A51-0FDA-4D00-9DD3-9C8719D9A3B3}"/>
    <cellStyle name="Note" xfId="11" builtinId="10"/>
    <cellStyle name="Output" xfId="10" builtinId="21"/>
  </cellStyles>
  <dxfs count="6">
    <dxf>
      <fill>
        <patternFill>
          <bgColor rgb="FFFFC000"/>
        </patternFill>
      </fill>
    </dxf>
    <dxf>
      <numFmt numFmtId="0" formatCode="General"/>
    </dxf>
    <dxf>
      <numFmt numFmtId="19" formatCode="dd/mm/yyyy"/>
    </dxf>
    <dxf>
      <extLst>
        <ext xmlns:xfpb="http://schemas.microsoft.com/office/spreadsheetml/2022/featurepropertybag" uri="{0417FA29-78FA-4A13-93AC-8FF0FAFDF519}">
          <xfpb:DXFComplement i="0"/>
        </ext>
      </extLst>
    </dxf>
    <dxf>
      <numFmt numFmtId="165" formatCode="dd/mmm/yy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8" Type="http://schemas.microsoft.com/office/2017/06/relationships/rdRichValueStructure" Target="richData/rdrichvaluestructure.xml"/><Relationship Id="rId26" Type="http://schemas.openxmlformats.org/officeDocument/2006/relationships/customXml" Target="../customXml/item4.xml"/><Relationship Id="rId39" Type="http://schemas.openxmlformats.org/officeDocument/2006/relationships/customXml" Target="../customXml/item17.xml"/><Relationship Id="rId21" Type="http://schemas.microsoft.com/office/2022/11/relationships/FeaturePropertyBag" Target="featurePropertyBag/featurePropertyBag.xml"/><Relationship Id="rId34" Type="http://schemas.openxmlformats.org/officeDocument/2006/relationships/customXml" Target="../customXml/item1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microsoft.com/office/2020/07/relationships/rdRichValueWebImage" Target="richData/rdRichValueWebImage.xml"/><Relationship Id="rId20" Type="http://schemas.openxmlformats.org/officeDocument/2006/relationships/powerPivotData" Target="model/item.data"/><Relationship Id="rId29" Type="http://schemas.openxmlformats.org/officeDocument/2006/relationships/customXml" Target="../customXml/item7.xml"/><Relationship Id="rId41" Type="http://schemas.openxmlformats.org/officeDocument/2006/relationships/customXml" Target="../customXml/item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24" Type="http://schemas.openxmlformats.org/officeDocument/2006/relationships/customXml" Target="../customXml/item2.xml"/><Relationship Id="rId32" Type="http://schemas.openxmlformats.org/officeDocument/2006/relationships/customXml" Target="../customXml/item10.xml"/><Relationship Id="rId37" Type="http://schemas.openxmlformats.org/officeDocument/2006/relationships/customXml" Target="../customXml/item15.xml"/><Relationship Id="rId40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23" Type="http://schemas.openxmlformats.org/officeDocument/2006/relationships/customXml" Target="../customXml/item1.xml"/><Relationship Id="rId28" Type="http://schemas.openxmlformats.org/officeDocument/2006/relationships/customXml" Target="../customXml/item6.xml"/><Relationship Id="rId36" Type="http://schemas.openxmlformats.org/officeDocument/2006/relationships/customXml" Target="../customXml/item14.xml"/><Relationship Id="rId10" Type="http://schemas.openxmlformats.org/officeDocument/2006/relationships/pivotCacheDefinition" Target="pivotCache/pivotCacheDefinition1.xml"/><Relationship Id="rId19" Type="http://schemas.microsoft.com/office/2017/06/relationships/rdRichValueTypes" Target="richData/rdRichValueTypes.xml"/><Relationship Id="rId31" Type="http://schemas.openxmlformats.org/officeDocument/2006/relationships/customXml" Target="../customXml/item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Relationship Id="rId22" Type="http://schemas.openxmlformats.org/officeDocument/2006/relationships/calcChain" Target="calcChain.xml"/><Relationship Id="rId27" Type="http://schemas.openxmlformats.org/officeDocument/2006/relationships/customXml" Target="../customXml/item5.xml"/><Relationship Id="rId30" Type="http://schemas.openxmlformats.org/officeDocument/2006/relationships/customXml" Target="../customXml/item8.xml"/><Relationship Id="rId35" Type="http://schemas.openxmlformats.org/officeDocument/2006/relationships/customXml" Target="../customXml/item1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connections" Target="connections.xml"/><Relationship Id="rId17" Type="http://schemas.microsoft.com/office/2017/06/relationships/rdRichValue" Target="richData/rdrichvalue.xml"/><Relationship Id="rId25" Type="http://schemas.openxmlformats.org/officeDocument/2006/relationships/customXml" Target="../customXml/item3.xml"/><Relationship Id="rId33" Type="http://schemas.openxmlformats.org/officeDocument/2006/relationships/customXml" Target="../customXml/item11.xml"/><Relationship Id="rId38" Type="http://schemas.openxmlformats.org/officeDocument/2006/relationships/customXml" Target="../customXml/item1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4</xdr:row>
      <xdr:rowOff>38101</xdr:rowOff>
    </xdr:from>
    <xdr:to>
      <xdr:col>9</xdr:col>
      <xdr:colOff>636270</xdr:colOff>
      <xdr:row>20</xdr:row>
      <xdr:rowOff>51416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98AE54-ABEC-C29C-83A1-319CA83FE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67175" y="742951"/>
          <a:ext cx="3703320" cy="29089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601980</xdr:colOff>
      <xdr:row>19</xdr:row>
      <xdr:rowOff>38100</xdr:rowOff>
    </xdr:from>
    <xdr:to>
      <xdr:col>8</xdr:col>
      <xdr:colOff>405765</xdr:colOff>
      <xdr:row>23</xdr:row>
      <xdr:rowOff>151963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3136F937-B17B-E07E-A6BD-436E6ACA7FC2}"/>
            </a:ext>
          </a:extLst>
        </xdr:cNvPr>
        <xdr:cNvGrpSpPr/>
      </xdr:nvGrpSpPr>
      <xdr:grpSpPr>
        <a:xfrm>
          <a:off x="1224280" y="3416300"/>
          <a:ext cx="4159885" cy="825063"/>
          <a:chOff x="1219200" y="1714500"/>
          <a:chExt cx="4839375" cy="945012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490DBAA2-7751-05B7-8956-A6DF5B95521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219200" y="1714500"/>
            <a:ext cx="4839375" cy="945012"/>
          </a:xfrm>
          <a:prstGeom prst="rect">
            <a:avLst/>
          </a:prstGeom>
        </xdr:spPr>
      </xdr:pic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13CBA543-C21D-34C4-A296-DE3DD623C514}"/>
              </a:ext>
            </a:extLst>
          </xdr:cNvPr>
          <xdr:cNvSpPr/>
        </xdr:nvSpPr>
        <xdr:spPr>
          <a:xfrm>
            <a:off x="2186940" y="2171700"/>
            <a:ext cx="2396490" cy="354330"/>
          </a:xfrm>
          <a:prstGeom prst="rect">
            <a:avLst/>
          </a:prstGeom>
          <a:noFill/>
          <a:ln w="28575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 editAs="oneCell">
    <xdr:from>
      <xdr:col>2</xdr:col>
      <xdr:colOff>95250</xdr:colOff>
      <xdr:row>10</xdr:row>
      <xdr:rowOff>19051</xdr:rowOff>
    </xdr:from>
    <xdr:to>
      <xdr:col>5</xdr:col>
      <xdr:colOff>243840</xdr:colOff>
      <xdr:row>15</xdr:row>
      <xdr:rowOff>79121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5F748CE-613A-0CAC-1200-842131609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14450" y="1733551"/>
          <a:ext cx="1969770" cy="917320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  <bag type="DXFComplements" extRef="DXFComplementsMapperExtRef">
    <a k="MappedFeaturePropertyBags">
      <bagId>2</bagId>
    </a>
  </bag>
</FeaturePropertyBag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an Pay" refreshedDate="45582.414206365742" createdVersion="8" refreshedVersion="8" minRefreshableVersion="3" recordCount="100" xr:uid="{F4E93437-90FB-4674-91A1-6A0E8B133EC9}">
  <cacheSource type="worksheet">
    <worksheetSource name="Table_Table1"/>
  </cacheSource>
  <cacheFields count="6">
    <cacheField name="Invoice Date" numFmtId="14">
      <sharedItems containsSemiMixedTypes="0" containsNonDate="0" containsDate="1" containsString="0" minDate="2021-01-01T00:00:00" maxDate="2022-01-01T00:00:00"/>
    </cacheField>
    <cacheField name="Vendor" numFmtId="0">
      <sharedItems count="5">
        <s v="Barber &amp; Moss LLP"/>
        <s v="People Co Ltd"/>
        <s v="Roy Brothers"/>
        <s v="Avenal Automotive plc"/>
        <s v="Denholm Industries"/>
      </sharedItems>
    </cacheField>
    <cacheField name="Invoice Number" numFmtId="0">
      <sharedItems/>
    </cacheField>
    <cacheField name="Gross Amt" numFmtId="0">
      <sharedItems containsSemiMixedTypes="0" containsString="0" containsNumber="1" minValue="695.68799999999999" maxValue="11999.532000000001"/>
    </cacheField>
    <cacheField name="Invoice Amount" numFmtId="0">
      <sharedItems containsSemiMixedTypes="0" containsString="0" containsNumber="1" minValue="579.74" maxValue="9999.61"/>
    </cacheField>
    <cacheField name="Approver Name" numFmtId="0">
      <sharedItems count="6">
        <s v="Lucius"/>
        <s v="Violet"/>
        <s v="Edna"/>
        <s v="Bob"/>
        <s v="Winston"/>
        <s v="Hele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">
  <r>
    <d v="2021-01-01T00:00:00"/>
    <x v="0"/>
    <s v="BMLLP001"/>
    <n v="5459.0879999999997"/>
    <n v="4549.24"/>
    <x v="0"/>
  </r>
  <r>
    <d v="2021-01-10T00:00:00"/>
    <x v="1"/>
    <s v="PCL001"/>
    <n v="2313.5639999999999"/>
    <n v="1927.97"/>
    <x v="1"/>
  </r>
  <r>
    <d v="2021-01-15T00:00:00"/>
    <x v="2"/>
    <s v="RB001"/>
    <n v="7613.3519999999999"/>
    <n v="6344.46"/>
    <x v="2"/>
  </r>
  <r>
    <d v="2021-01-16T00:00:00"/>
    <x v="2"/>
    <s v="RB002"/>
    <n v="3054.7559999999999"/>
    <n v="2545.63"/>
    <x v="3"/>
  </r>
  <r>
    <d v="2021-01-17T00:00:00"/>
    <x v="2"/>
    <s v="RB003"/>
    <n v="10305.671999999999"/>
    <n v="8588.06"/>
    <x v="0"/>
  </r>
  <r>
    <d v="2021-01-22T00:00:00"/>
    <x v="1"/>
    <s v="PCL002"/>
    <n v="11005.055999999999"/>
    <n v="9170.8799999999992"/>
    <x v="1"/>
  </r>
  <r>
    <d v="2021-02-12T00:00:00"/>
    <x v="0"/>
    <s v="BMLLP002"/>
    <n v="8933.4959999999992"/>
    <n v="7444.58"/>
    <x v="4"/>
  </r>
  <r>
    <d v="2021-02-13T00:00:00"/>
    <x v="3"/>
    <s v="AA001"/>
    <n v="7263.5279999999993"/>
    <n v="6052.94"/>
    <x v="2"/>
  </r>
  <r>
    <d v="2021-02-18T00:00:00"/>
    <x v="2"/>
    <s v="RB004"/>
    <n v="3583.9919999999997"/>
    <n v="2986.66"/>
    <x v="2"/>
  </r>
  <r>
    <d v="2021-02-18T00:00:00"/>
    <x v="2"/>
    <s v="RB005"/>
    <n v="9157.14"/>
    <n v="7630.95"/>
    <x v="2"/>
  </r>
  <r>
    <d v="2021-02-20T00:00:00"/>
    <x v="3"/>
    <s v="AA002"/>
    <n v="4209.6959999999999"/>
    <n v="3508.08"/>
    <x v="0"/>
  </r>
  <r>
    <d v="2021-02-21T00:00:00"/>
    <x v="1"/>
    <s v="PCL003"/>
    <n v="5961.348"/>
    <n v="4967.79"/>
    <x v="2"/>
  </r>
  <r>
    <d v="2021-02-23T00:00:00"/>
    <x v="1"/>
    <s v="PCL004"/>
    <n v="1195.9679999999998"/>
    <n v="996.64"/>
    <x v="5"/>
  </r>
  <r>
    <d v="2021-02-24T00:00:00"/>
    <x v="4"/>
    <s v="DI001"/>
    <n v="3787.9079999999999"/>
    <n v="3156.59"/>
    <x v="0"/>
  </r>
  <r>
    <d v="2021-03-10T00:00:00"/>
    <x v="0"/>
    <s v="BMLLP003"/>
    <n v="4781.04"/>
    <n v="3984.2"/>
    <x v="1"/>
  </r>
  <r>
    <d v="2021-03-25T00:00:00"/>
    <x v="4"/>
    <s v="DI002"/>
    <n v="7513.3680000000004"/>
    <n v="6261.14"/>
    <x v="3"/>
  </r>
  <r>
    <d v="2021-04-02T00:00:00"/>
    <x v="0"/>
    <s v="BMLLP004"/>
    <n v="9926.4480000000003"/>
    <n v="8272.0400000000009"/>
    <x v="2"/>
  </r>
  <r>
    <d v="2021-04-02T00:00:00"/>
    <x v="4"/>
    <s v="DI003"/>
    <n v="7834.7759999999989"/>
    <n v="6528.98"/>
    <x v="3"/>
  </r>
  <r>
    <d v="2021-04-03T00:00:00"/>
    <x v="0"/>
    <s v="BMLLP005"/>
    <n v="11960.628000000001"/>
    <n v="9967.19"/>
    <x v="2"/>
  </r>
  <r>
    <d v="2021-04-05T00:00:00"/>
    <x v="4"/>
    <s v="DI004"/>
    <n v="10741.236000000001"/>
    <n v="8951.0300000000007"/>
    <x v="3"/>
  </r>
  <r>
    <d v="2021-04-07T00:00:00"/>
    <x v="1"/>
    <s v="PCL005"/>
    <n v="9597.2039999999997"/>
    <n v="7997.67"/>
    <x v="4"/>
  </r>
  <r>
    <d v="2021-04-12T00:00:00"/>
    <x v="3"/>
    <s v="AA003"/>
    <n v="10043.328"/>
    <n v="8369.44"/>
    <x v="4"/>
  </r>
  <r>
    <d v="2021-04-13T00:00:00"/>
    <x v="3"/>
    <s v="AA004"/>
    <n v="4575.18"/>
    <n v="3812.65"/>
    <x v="3"/>
  </r>
  <r>
    <d v="2021-04-14T00:00:00"/>
    <x v="2"/>
    <s v="RB006"/>
    <n v="9086.52"/>
    <n v="7572.1"/>
    <x v="3"/>
  </r>
  <r>
    <d v="2021-04-15T00:00:00"/>
    <x v="2"/>
    <s v="RB007"/>
    <n v="11689.224"/>
    <n v="9741.02"/>
    <x v="5"/>
  </r>
  <r>
    <d v="2021-04-17T00:00:00"/>
    <x v="3"/>
    <s v="AA005"/>
    <n v="1139.1719999999998"/>
    <n v="949.31"/>
    <x v="4"/>
  </r>
  <r>
    <d v="2021-04-17T00:00:00"/>
    <x v="4"/>
    <s v="DI005"/>
    <n v="3213.2999999999997"/>
    <n v="2677.75"/>
    <x v="2"/>
  </r>
  <r>
    <d v="2021-04-18T00:00:00"/>
    <x v="0"/>
    <s v="BMLLP006"/>
    <n v="841.9799999999999"/>
    <n v="701.65"/>
    <x v="0"/>
  </r>
  <r>
    <d v="2021-04-22T00:00:00"/>
    <x v="2"/>
    <s v="RB008"/>
    <n v="10070.279999999999"/>
    <n v="8391.9"/>
    <x v="0"/>
  </r>
  <r>
    <d v="2021-04-29T00:00:00"/>
    <x v="0"/>
    <s v="BMLLP007"/>
    <n v="11309.244000000001"/>
    <n v="9424.3700000000008"/>
    <x v="1"/>
  </r>
  <r>
    <d v="2021-05-04T00:00:00"/>
    <x v="1"/>
    <s v="PCL006"/>
    <n v="3248.5320000000002"/>
    <n v="2707.11"/>
    <x v="5"/>
  </r>
  <r>
    <d v="2021-05-05T00:00:00"/>
    <x v="3"/>
    <s v="AA006"/>
    <n v="10471.379999999999"/>
    <n v="8726.15"/>
    <x v="3"/>
  </r>
  <r>
    <d v="2021-05-10T00:00:00"/>
    <x v="1"/>
    <s v="PCL007"/>
    <n v="4048.0320000000002"/>
    <n v="3373.36"/>
    <x v="0"/>
  </r>
  <r>
    <d v="2021-05-12T00:00:00"/>
    <x v="3"/>
    <s v="AA007"/>
    <n v="3282.9360000000001"/>
    <n v="2735.78"/>
    <x v="0"/>
  </r>
  <r>
    <d v="2021-05-13T00:00:00"/>
    <x v="1"/>
    <s v="PCL008"/>
    <n v="4753.8"/>
    <n v="3961.5"/>
    <x v="3"/>
  </r>
  <r>
    <d v="2021-05-14T00:00:00"/>
    <x v="1"/>
    <s v="PCL009"/>
    <n v="8456.7479999999996"/>
    <n v="7047.29"/>
    <x v="0"/>
  </r>
  <r>
    <d v="2021-05-17T00:00:00"/>
    <x v="1"/>
    <s v="PCL010"/>
    <n v="3000.5039999999999"/>
    <n v="2500.42"/>
    <x v="5"/>
  </r>
  <r>
    <d v="2021-05-22T00:00:00"/>
    <x v="1"/>
    <s v="PCL011"/>
    <n v="695.68799999999999"/>
    <n v="579.74"/>
    <x v="3"/>
  </r>
  <r>
    <d v="2021-05-25T00:00:00"/>
    <x v="2"/>
    <s v="RB009"/>
    <n v="11267.699999999999"/>
    <n v="9389.75"/>
    <x v="2"/>
  </r>
  <r>
    <d v="2021-05-27T00:00:00"/>
    <x v="4"/>
    <s v="DI006"/>
    <n v="3829.68"/>
    <n v="3191.4"/>
    <x v="3"/>
  </r>
  <r>
    <d v="2021-05-31T00:00:00"/>
    <x v="0"/>
    <s v="BMLLP008"/>
    <n v="765.25200000000007"/>
    <n v="637.71"/>
    <x v="0"/>
  </r>
  <r>
    <d v="2021-06-01T00:00:00"/>
    <x v="3"/>
    <s v="AA008"/>
    <n v="3840.4560000000001"/>
    <n v="3200.38"/>
    <x v="3"/>
  </r>
  <r>
    <d v="2021-06-02T00:00:00"/>
    <x v="2"/>
    <s v="RB010"/>
    <n v="2064.3359999999998"/>
    <n v="1720.28"/>
    <x v="2"/>
  </r>
  <r>
    <d v="2021-06-03T00:00:00"/>
    <x v="1"/>
    <s v="PCL012"/>
    <n v="3270.1919999999996"/>
    <n v="2725.16"/>
    <x v="3"/>
  </r>
  <r>
    <d v="2021-06-04T00:00:00"/>
    <x v="3"/>
    <s v="AA009"/>
    <n v="11932.284"/>
    <n v="9943.57"/>
    <x v="3"/>
  </r>
  <r>
    <d v="2021-06-05T00:00:00"/>
    <x v="1"/>
    <s v="PCL013"/>
    <n v="9605.64"/>
    <n v="8004.7"/>
    <x v="4"/>
  </r>
  <r>
    <d v="2021-06-06T00:00:00"/>
    <x v="0"/>
    <s v="BMLLP009"/>
    <n v="11975.304"/>
    <n v="9979.42"/>
    <x v="4"/>
  </r>
  <r>
    <d v="2021-06-06T00:00:00"/>
    <x v="2"/>
    <s v="RB011"/>
    <n v="8154.5999999999995"/>
    <n v="6795.5"/>
    <x v="4"/>
  </r>
  <r>
    <d v="2021-06-15T00:00:00"/>
    <x v="0"/>
    <s v="BMLLP010"/>
    <n v="3293.6639999999998"/>
    <n v="2744.72"/>
    <x v="3"/>
  </r>
  <r>
    <d v="2021-06-18T00:00:00"/>
    <x v="4"/>
    <s v="DI007"/>
    <n v="3260.52"/>
    <n v="2717.1"/>
    <x v="0"/>
  </r>
  <r>
    <d v="2021-06-20T00:00:00"/>
    <x v="2"/>
    <s v="RB012"/>
    <n v="2903.4120000000003"/>
    <n v="2419.5100000000002"/>
    <x v="4"/>
  </r>
  <r>
    <d v="2021-06-24T00:00:00"/>
    <x v="4"/>
    <s v="DI008"/>
    <n v="8216.4599999999991"/>
    <n v="6847.05"/>
    <x v="1"/>
  </r>
  <r>
    <d v="2021-06-27T00:00:00"/>
    <x v="2"/>
    <s v="RB013"/>
    <n v="3934.8719999999998"/>
    <n v="3279.06"/>
    <x v="0"/>
  </r>
  <r>
    <d v="2021-06-30T00:00:00"/>
    <x v="1"/>
    <s v="PCL014"/>
    <n v="9406.7160000000003"/>
    <n v="7838.93"/>
    <x v="1"/>
  </r>
  <r>
    <d v="2021-07-04T00:00:00"/>
    <x v="3"/>
    <s v="AA010"/>
    <n v="10202.208000000001"/>
    <n v="8501.84"/>
    <x v="5"/>
  </r>
  <r>
    <d v="2021-07-05T00:00:00"/>
    <x v="3"/>
    <s v="AA011"/>
    <n v="1525.5359999999998"/>
    <n v="1271.28"/>
    <x v="0"/>
  </r>
  <r>
    <d v="2021-07-11T00:00:00"/>
    <x v="0"/>
    <s v="BMLLP011"/>
    <n v="7843.8720000000003"/>
    <n v="6536.56"/>
    <x v="1"/>
  </r>
  <r>
    <d v="2021-07-11T00:00:00"/>
    <x v="0"/>
    <s v="BMLLP012"/>
    <n v="4308.9359999999997"/>
    <n v="3590.78"/>
    <x v="3"/>
  </r>
  <r>
    <d v="2021-07-11T00:00:00"/>
    <x v="4"/>
    <s v="DI009"/>
    <n v="7311.7079999999996"/>
    <n v="6093.09"/>
    <x v="1"/>
  </r>
  <r>
    <d v="2021-07-14T00:00:00"/>
    <x v="3"/>
    <s v="AA012"/>
    <n v="4477.4039999999995"/>
    <n v="3731.17"/>
    <x v="3"/>
  </r>
  <r>
    <d v="2021-07-16T00:00:00"/>
    <x v="3"/>
    <s v="AA013"/>
    <n v="6917.46"/>
    <n v="5764.55"/>
    <x v="5"/>
  </r>
  <r>
    <d v="2021-07-19T00:00:00"/>
    <x v="3"/>
    <s v="AA014"/>
    <n v="3835.5719999999997"/>
    <n v="3196.31"/>
    <x v="5"/>
  </r>
  <r>
    <d v="2021-07-22T00:00:00"/>
    <x v="2"/>
    <s v="RB014"/>
    <n v="10294.140000000001"/>
    <n v="8578.4500000000007"/>
    <x v="3"/>
  </r>
  <r>
    <d v="2021-07-23T00:00:00"/>
    <x v="2"/>
    <s v="RB015"/>
    <n v="3260.9279999999999"/>
    <n v="2717.44"/>
    <x v="5"/>
  </r>
  <r>
    <d v="2021-07-26T00:00:00"/>
    <x v="2"/>
    <s v="RB016"/>
    <n v="4925.0160000000005"/>
    <n v="4104.18"/>
    <x v="1"/>
  </r>
  <r>
    <d v="2021-07-30T00:00:00"/>
    <x v="1"/>
    <s v="PCL015"/>
    <n v="5649.3119999999999"/>
    <n v="4707.76"/>
    <x v="5"/>
  </r>
  <r>
    <d v="2021-08-02T00:00:00"/>
    <x v="4"/>
    <s v="DI010"/>
    <n v="10091.088"/>
    <n v="8409.24"/>
    <x v="2"/>
  </r>
  <r>
    <d v="2021-08-07T00:00:00"/>
    <x v="4"/>
    <s v="DI011"/>
    <n v="2197.596"/>
    <n v="1831.33"/>
    <x v="3"/>
  </r>
  <r>
    <d v="2021-08-08T00:00:00"/>
    <x v="2"/>
    <s v="RB017"/>
    <n v="10062.959999999999"/>
    <n v="8385.7999999999993"/>
    <x v="2"/>
  </r>
  <r>
    <d v="2021-08-11T00:00:00"/>
    <x v="2"/>
    <s v="RB018"/>
    <n v="5641.7759999999989"/>
    <n v="4701.4799999999996"/>
    <x v="2"/>
  </r>
  <r>
    <d v="2021-08-11T00:00:00"/>
    <x v="2"/>
    <s v="RB019"/>
    <n v="3431.1959999999999"/>
    <n v="2859.33"/>
    <x v="2"/>
  </r>
  <r>
    <d v="2021-08-18T00:00:00"/>
    <x v="1"/>
    <s v="PCL016"/>
    <n v="4384.1759999999995"/>
    <n v="3653.48"/>
    <x v="2"/>
  </r>
  <r>
    <d v="2021-08-27T00:00:00"/>
    <x v="4"/>
    <s v="DI012"/>
    <n v="771.93599999999992"/>
    <n v="643.28"/>
    <x v="2"/>
  </r>
  <r>
    <d v="2021-09-07T00:00:00"/>
    <x v="4"/>
    <s v="DI013"/>
    <n v="11222.208000000001"/>
    <n v="9351.84"/>
    <x v="5"/>
  </r>
  <r>
    <d v="2021-09-08T00:00:00"/>
    <x v="2"/>
    <s v="RB020"/>
    <n v="10100.040000000001"/>
    <n v="8416.7000000000007"/>
    <x v="2"/>
  </r>
  <r>
    <d v="2021-09-16T00:00:00"/>
    <x v="4"/>
    <s v="DI014"/>
    <n v="9519.1319999999996"/>
    <n v="7932.61"/>
    <x v="0"/>
  </r>
  <r>
    <d v="2021-09-19T00:00:00"/>
    <x v="3"/>
    <s v="AA015"/>
    <n v="2407.56"/>
    <n v="2006.3"/>
    <x v="0"/>
  </r>
  <r>
    <d v="2021-09-30T00:00:00"/>
    <x v="3"/>
    <s v="AA016"/>
    <n v="7475.3759999999993"/>
    <n v="6229.48"/>
    <x v="1"/>
  </r>
  <r>
    <d v="2021-10-02T00:00:00"/>
    <x v="0"/>
    <s v="BMLLP013"/>
    <n v="10873.632"/>
    <n v="9061.36"/>
    <x v="3"/>
  </r>
  <r>
    <d v="2021-10-09T00:00:00"/>
    <x v="4"/>
    <s v="DI015"/>
    <n v="2154.4079999999999"/>
    <n v="1795.34"/>
    <x v="2"/>
  </r>
  <r>
    <d v="2021-10-10T00:00:00"/>
    <x v="2"/>
    <s v="RB021"/>
    <n v="9150.6720000000005"/>
    <n v="7625.56"/>
    <x v="2"/>
  </r>
  <r>
    <d v="2021-10-19T00:00:00"/>
    <x v="3"/>
    <s v="AA017"/>
    <n v="10792.008"/>
    <n v="8993.34"/>
    <x v="4"/>
  </r>
  <r>
    <d v="2021-10-23T00:00:00"/>
    <x v="1"/>
    <s v="PCL017"/>
    <n v="3938.0279999999998"/>
    <n v="3281.69"/>
    <x v="1"/>
  </r>
  <r>
    <d v="2021-10-26T00:00:00"/>
    <x v="1"/>
    <s v="PCL018"/>
    <n v="4783.2359999999999"/>
    <n v="3986.03"/>
    <x v="5"/>
  </r>
  <r>
    <d v="2021-10-28T00:00:00"/>
    <x v="4"/>
    <s v="DI016"/>
    <n v="6040.7039999999997"/>
    <n v="5033.92"/>
    <x v="5"/>
  </r>
  <r>
    <d v="2021-10-29T00:00:00"/>
    <x v="3"/>
    <s v="AA018"/>
    <n v="6473.1959999999999"/>
    <n v="5394.33"/>
    <x v="2"/>
  </r>
  <r>
    <d v="2021-11-07T00:00:00"/>
    <x v="0"/>
    <s v="BMLLP014"/>
    <n v="11999.532000000001"/>
    <n v="9999.61"/>
    <x v="1"/>
  </r>
  <r>
    <d v="2021-11-15T00:00:00"/>
    <x v="1"/>
    <s v="PCL019"/>
    <n v="1491.54"/>
    <n v="1242.95"/>
    <x v="5"/>
  </r>
  <r>
    <d v="2021-11-16T00:00:00"/>
    <x v="4"/>
    <s v="DI017"/>
    <n v="6539.0759999999991"/>
    <n v="5449.23"/>
    <x v="1"/>
  </r>
  <r>
    <d v="2021-11-23T00:00:00"/>
    <x v="4"/>
    <s v="DI018"/>
    <n v="7011.3959999999997"/>
    <n v="5842.83"/>
    <x v="2"/>
  </r>
  <r>
    <d v="2021-11-30T00:00:00"/>
    <x v="4"/>
    <s v="DI019"/>
    <n v="9930.8160000000007"/>
    <n v="8275.68"/>
    <x v="5"/>
  </r>
  <r>
    <d v="2021-11-30T00:00:00"/>
    <x v="4"/>
    <s v="DI020"/>
    <n v="758.16"/>
    <n v="631.79999999999995"/>
    <x v="2"/>
  </r>
  <r>
    <d v="2021-12-04T00:00:00"/>
    <x v="1"/>
    <s v="PCL020"/>
    <n v="11275.116"/>
    <n v="9395.93"/>
    <x v="4"/>
  </r>
  <r>
    <d v="2021-12-04T00:00:00"/>
    <x v="1"/>
    <s v="PCL021"/>
    <n v="1933.8239999999998"/>
    <n v="1611.52"/>
    <x v="3"/>
  </r>
  <r>
    <d v="2021-12-06T00:00:00"/>
    <x v="4"/>
    <s v="DI021"/>
    <n v="6625.2"/>
    <n v="5521"/>
    <x v="4"/>
  </r>
  <r>
    <d v="2021-12-16T00:00:00"/>
    <x v="1"/>
    <s v="PCL022"/>
    <n v="7399.5359999999991"/>
    <n v="6166.28"/>
    <x v="1"/>
  </r>
  <r>
    <d v="2021-12-18T00:00:00"/>
    <x v="3"/>
    <s v="AA019"/>
    <n v="5544.1439999999993"/>
    <n v="4620.12"/>
    <x v="1"/>
  </r>
  <r>
    <d v="2021-12-19T00:00:00"/>
    <x v="0"/>
    <s v="BMLLP015"/>
    <n v="1470.0719999999999"/>
    <n v="1225.06"/>
    <x v="5"/>
  </r>
  <r>
    <d v="2021-12-27T00:00:00"/>
    <x v="0"/>
    <s v="BMLLP016"/>
    <n v="5563.4759999999997"/>
    <n v="4636.2299999999996"/>
    <x v="5"/>
  </r>
  <r>
    <d v="2021-12-31T00:00:00"/>
    <x v="4"/>
    <s v="DI022"/>
    <n v="5287.1040000000003"/>
    <n v="4405.92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01922A0-BD4A-4BC6-86D1-DEDB06A9CC85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J17:Q24" firstHeaderRow="1" firstDataRow="2" firstDataCol="1"/>
  <pivotFields count="6">
    <pivotField numFmtId="14" showAll="0"/>
    <pivotField axis="axisRow" showAll="0">
      <items count="6">
        <item x="3"/>
        <item x="0"/>
        <item x="4"/>
        <item x="1"/>
        <item x="2"/>
        <item t="default"/>
      </items>
    </pivotField>
    <pivotField showAll="0"/>
    <pivotField showAll="0"/>
    <pivotField dataField="1" showAll="0"/>
    <pivotField axis="axisCol" showAll="0">
      <items count="7">
        <item x="3"/>
        <item x="2"/>
        <item x="5"/>
        <item x="0"/>
        <item x="1"/>
        <item x="4"/>
        <item t="default"/>
      </items>
    </pivotField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5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Invoice Amount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7" xr16:uid="{AA60B8CF-38FC-4C45-AB7E-72673895CE28}" autoFormatId="16" applyNumberFormats="0" applyBorderFormats="0" applyFontFormats="0" applyPatternFormats="0" applyAlignmentFormats="0" applyWidthHeightFormats="0">
  <queryTableRefresh nextId="11">
    <queryTableFields count="6">
      <queryTableField id="4" name="Invoice Date" tableColumnId="4"/>
      <queryTableField id="5" name="Vendor" tableColumnId="5"/>
      <queryTableField id="6" name="Invoice Number" tableColumnId="6"/>
      <queryTableField id="9" dataBound="0" tableColumnId="2"/>
      <queryTableField id="7" name="Invoice Amount" tableColumnId="7"/>
      <queryTableField id="8" name="Approver Name" tableColumnId="8"/>
    </queryTableFields>
  </queryTableRefresh>
</queryTable>
</file>

<file path=xl/richData/_rels/rdRichValueWebImage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g"/><Relationship Id="rId13" Type="http://schemas.openxmlformats.org/officeDocument/2006/relationships/hyperlink" Target="https://cdn.britannica.com/82/682-004-F0B47FCB/Flag-France.jpg" TargetMode="External"/><Relationship Id="rId3" Type="http://schemas.openxmlformats.org/officeDocument/2006/relationships/hyperlink" Target="https://upload.wikimedia.org/wikipedia/commons/thumb/d/d9/Flag_of_Canada_%28Pantone%29.svg/1920px-Flag_of_Canada_%28Pantone%29.svg.png" TargetMode="External"/><Relationship Id="rId7" Type="http://schemas.openxmlformats.org/officeDocument/2006/relationships/hyperlink" Target="https://cdn.britannica.com/06/5106-004-B8EE9FD3/Flag-of-The-Bahamas.jpg" TargetMode="External"/><Relationship Id="rId12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hyperlink" Target="https://upload.wikimedia.org/wikipedia/commons/thumb/2/2c/Flag_of_Morocco.svg/1280px-Flag_of_Morocco.svg.png" TargetMode="External"/><Relationship Id="rId6" Type="http://schemas.openxmlformats.org/officeDocument/2006/relationships/image" Target="../media/image3.png"/><Relationship Id="rId11" Type="http://schemas.openxmlformats.org/officeDocument/2006/relationships/hyperlink" Target="https://upload.wikimedia.org/wikipedia/commons/thumb/0/01/Flag_of_Cambodia_%283-2%29.svg/1200px-Flag_of_Cambodia_%283-2%29.svg.png" TargetMode="External"/><Relationship Id="rId5" Type="http://schemas.openxmlformats.org/officeDocument/2006/relationships/hyperlink" Target="https://upload.wikimedia.org/wikipedia/commons/d/de/Flag_of_the_United_States.png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upload.wikimedia.org/wikipedia/en/thumb/a/ae/Flag_of_the_United_Kingdom.svg/640px-Flag_of_the_United_Kingdom.svg.png" TargetMode="External"/><Relationship Id="rId14" Type="http://schemas.openxmlformats.org/officeDocument/2006/relationships/image" Target="../media/image7.jp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>
    <type name="_webimage">
      <keyFlags>
        <key name="WebImageIdentifier">
          <flag name="ShowInCardView" value="0"/>
        </key>
      </keyFlags>
    </type>
  </types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1"/>
    <blip r:id="rId2"/>
  </webImageSrd>
  <webImageSrd>
    <address r:id="rId3"/>
    <blip r:id="rId4"/>
  </webImageSrd>
  <webImageSrd>
    <address r:id="rId5"/>
    <blip r:id="rId6"/>
  </webImageSrd>
  <webImageSrd>
    <address r:id="rId7"/>
    <blip r:id="rId8"/>
  </webImageSrd>
  <webImageSrd>
    <address r:id="rId9"/>
    <blip r:id="rId10"/>
  </webImageSrd>
  <webImageSrd>
    <address r:id="rId11"/>
    <blip r:id="rId12"/>
  </webImageSrd>
  <webImageSrd>
    <address r:id="rId13"/>
    <blip r:id="rId14"/>
  </webImageSrd>
</webImagesSrd>
</file>

<file path=xl/richData/rdrichvalue.xml><?xml version="1.0" encoding="utf-8"?>
<rvData xmlns="http://schemas.microsoft.com/office/spreadsheetml/2017/richdata" count="8">
  <rv s="0">
    <v>0</v>
    <v>1</v>
    <v>0</v>
    <v>0</v>
  </rv>
  <rv s="0">
    <v>1</v>
    <v>1</v>
    <v>0</v>
    <v>0</v>
  </rv>
  <rv s="0">
    <v>2</v>
    <v>1</v>
    <v>0</v>
    <v>0</v>
  </rv>
  <rv s="0">
    <v>3</v>
    <v>1</v>
    <v>0</v>
    <v>0</v>
  </rv>
  <rv s="0">
    <v>4</v>
    <v>1</v>
    <v>0</v>
    <v>0</v>
  </rv>
  <rv s="0">
    <v>5</v>
    <v>1</v>
    <v>0</v>
    <v>0</v>
  </rv>
  <rv s="0">
    <v>6</v>
    <v>1</v>
    <v>0</v>
    <v>0</v>
  </rv>
  <rv s="1">
    <fb t="e">#NAME?</fb>
    <v>4</v>
    <v>1</v>
  </rv>
</rvData>
</file>

<file path=xl/richData/rdrichvaluestructure.xml><?xml version="1.0" encoding="utf-8"?>
<rvStructures xmlns="http://schemas.microsoft.com/office/spreadsheetml/2017/richdata" count="2">
  <s t="_webimage">
    <k n="WebImageIdentifier" t="i"/>
    <k n="CalcOrigin" t="i"/>
    <k n="ComputedImage" t="b"/>
    <k n="ImageSizing" t="i"/>
  </s>
  <s t="_error">
    <k n="errorType" t="i"/>
    <k n="subType" t="i"/>
  </s>
</rvStructure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CD2DEB-02A4-4420-B1EA-1CAA3903F7A1}" name="Table_25" displayName="Table_25" ref="A6:H20">
  <autoFilter ref="A6:H20" xr:uid="{00000000-000C-0000-FFFF-FFFF01000000}"/>
  <tableColumns count="8">
    <tableColumn id="1" xr3:uid="{E08A577E-ECE0-4022-ADA3-DA97F9EBC23F}" name="Continent"/>
    <tableColumn id="2" xr3:uid="{EBB45DDD-C3EC-43F0-9DBB-7F5DE41F9F0B}" name="Country"/>
    <tableColumn id="3" xr3:uid="{68090498-FC39-4E43-9119-9044C101380B}" name="Flag" dataDxfId="5">
      <calculatedColumnFormula>_xlfn.IMAGE(_xlfn.XLOOKUP(B7,$A$24:$A$30,$B$24:$B$30))</calculatedColumnFormula>
    </tableColumn>
    <tableColumn id="4" xr3:uid="{C85543B7-9F10-449B-9338-F42858BD4A49}" name="City"/>
    <tableColumn id="5" xr3:uid="{9D366393-307F-4534-A082-C04D5C01034A}" name="Date" dataDxfId="4"/>
    <tableColumn id="6" xr3:uid="{688BC9F7-BDAE-4AF2-9553-BB462054A132}" name="Name"/>
    <tableColumn id="7" xr3:uid="{E7081F12-41DB-4B5F-8F24-248FC958BAFF}" name="Sales"/>
    <tableColumn id="8" xr3:uid="{74DFEECE-77E4-4225-ACF3-78E6C25D06D5}" name="Processed" dataDxfId="3"/>
  </tableColumns>
  <tableStyleInfo name="TableStyleLight12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C7CF400-4AD2-4E52-9316-4DD3C95AE4B8}" name="Table_1" displayName="Table_1" ref="A5:F19">
  <tableColumns count="6">
    <tableColumn id="1" xr3:uid="{F2C40C2E-8A81-4BE4-BB06-39D06D7EC2F1}" name="Continent"/>
    <tableColumn id="2" xr3:uid="{A5DB55CF-443D-455C-BCEF-AA29BC4F3289}" name="Country"/>
    <tableColumn id="3" xr3:uid="{152094FD-653F-4137-A2A9-F4D1FC999D03}" name="City"/>
    <tableColumn id="4" xr3:uid="{274BA273-4136-47F3-AB65-D628C7B96964}" name="Date"/>
    <tableColumn id="5" xr3:uid="{42E18AF0-4970-42D8-A09C-BDF6572E921F}" name="Name"/>
    <tableColumn id="6" xr3:uid="{332DC33A-455E-4D8A-AF75-E501AD12C2B4}" name="Sales"/>
  </tableColumns>
  <tableStyleInfo name="TableStyleLight1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EA6ACCF-C415-427F-BBAD-F8CC2B18B353}" name="Table_Table1" displayName="Table_Table1" ref="A1:F101" tableType="queryTable" totalsRowShown="0">
  <autoFilter ref="A1:F101" xr:uid="{7DF18577-B71A-476B-A306-8F1AD61A6CA6}"/>
  <tableColumns count="6">
    <tableColumn id="4" xr3:uid="{CE507B25-5CEE-493E-9829-DAA6EC60B708}" uniqueName="4" name="Invoice Date" queryTableFieldId="4" dataDxfId="2"/>
    <tableColumn id="5" xr3:uid="{7F78B627-BFD3-4BB4-862B-AFE9E0E1AD39}" uniqueName="5" name="Vendor" queryTableFieldId="5"/>
    <tableColumn id="6" xr3:uid="{1DF9C90D-CFD9-4D95-9363-D727E46860AA}" uniqueName="6" name="Invoice Number" queryTableFieldId="6"/>
    <tableColumn id="2" xr3:uid="{B887AC3B-45D1-4754-976E-A6F41F755E17}" uniqueName="2" name="Gross Amt" queryTableFieldId="9" dataDxfId="1">
      <calculatedColumnFormula>Table_Table1[[#This Row],[Invoice Amount]]*1.2</calculatedColumnFormula>
    </tableColumn>
    <tableColumn id="7" xr3:uid="{9F45EBF4-EB6F-4D47-9408-FF0DD5F586EC}" uniqueName="7" name="Invoice Amount" queryTableFieldId="7"/>
    <tableColumn id="8" xr3:uid="{612816E3-5A5F-46C7-974E-D55C655D8222}" uniqueName="8" name="Approver Name" queryTableFieldId="8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hyperlink" Target="https://upload.wikimedia.org/wikipedia/commons/d/de/Flag_of_the_United_States.png" TargetMode="External"/><Relationship Id="rId7" Type="http://schemas.openxmlformats.org/officeDocument/2006/relationships/hyperlink" Target="https://cdn.britannica.com/82/682-004-F0B47FCB/Flag-France.jpg" TargetMode="External"/><Relationship Id="rId2" Type="http://schemas.openxmlformats.org/officeDocument/2006/relationships/hyperlink" Target="https://upload.wikimedia.org/wikipedia/commons/thumb/d/d9/Flag_of_Canada_%28Pantone%29.svg/1920px-Flag_of_Canada_%28Pantone%29.svg.png" TargetMode="External"/><Relationship Id="rId1" Type="http://schemas.openxmlformats.org/officeDocument/2006/relationships/hyperlink" Target="https://upload.wikimedia.org/wikipedia/commons/thumb/2/2c/Flag_of_Morocco.svg/1280px-Flag_of_Morocco.svg.png" TargetMode="External"/><Relationship Id="rId6" Type="http://schemas.openxmlformats.org/officeDocument/2006/relationships/hyperlink" Target="https://upload.wikimedia.org/wikipedia/commons/thumb/0/01/Flag_of_Cambodia_%283-2%29.svg/1200px-Flag_of_Cambodia_%283-2%29.svg.png" TargetMode="External"/><Relationship Id="rId5" Type="http://schemas.openxmlformats.org/officeDocument/2006/relationships/hyperlink" Target="https://upload.wikimedia.org/wikipedia/en/thumb/a/ae/Flag_of_the_United_Kingdom.svg/640px-Flag_of_the_United_Kingdom.svg.png" TargetMode="External"/><Relationship Id="rId4" Type="http://schemas.openxmlformats.org/officeDocument/2006/relationships/hyperlink" Target="https://cdn.britannica.com/06/5106-004-B8EE9FD3/Flag-of-The-Bahamas.jp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81900-57EC-4B88-B529-F2B6D466EFD6}">
  <sheetPr>
    <tabColor theme="5"/>
    <outlinePr summaryRight="0"/>
  </sheetPr>
  <dimension ref="A1:Z28"/>
  <sheetViews>
    <sheetView zoomScaleNormal="100" workbookViewId="0">
      <selection activeCell="C31" sqref="C31"/>
    </sheetView>
  </sheetViews>
  <sheetFormatPr defaultRowHeight="14.5" x14ac:dyDescent="0.35"/>
  <cols>
    <col min="20" max="22" width="8.90625" customWidth="1"/>
  </cols>
  <sheetData>
    <row r="1" spans="1:22" x14ac:dyDescent="0.35">
      <c r="A1" s="26" t="s">
        <v>185</v>
      </c>
    </row>
    <row r="3" spans="1:22" x14ac:dyDescent="0.35">
      <c r="F3" s="26" t="s">
        <v>163</v>
      </c>
      <c r="T3" s="26" t="s">
        <v>164</v>
      </c>
      <c r="U3" s="26"/>
      <c r="V3" s="26"/>
    </row>
    <row r="4" spans="1:22" x14ac:dyDescent="0.35">
      <c r="F4" t="s">
        <v>118</v>
      </c>
      <c r="G4" s="27" t="s">
        <v>165</v>
      </c>
      <c r="T4" s="26" t="s">
        <v>118</v>
      </c>
      <c r="U4" s="26" t="s">
        <v>166</v>
      </c>
      <c r="V4" s="26" t="s">
        <v>167</v>
      </c>
    </row>
    <row r="5" spans="1:22" x14ac:dyDescent="0.35">
      <c r="F5" t="s">
        <v>166</v>
      </c>
      <c r="G5" s="27" t="s">
        <v>172</v>
      </c>
      <c r="T5" t="str" cm="1">
        <f t="array" ref="T5:T8">_xlfn.UNIQUE(D13:D28)</f>
        <v>North</v>
      </c>
      <c r="U5" t="str" cm="1">
        <f t="array" ref="U5:U8">_xlfn.UNIQUE(E13:E28)</f>
        <v>Angela</v>
      </c>
      <c r="V5" s="28" cm="1">
        <f t="array" ref="V5:V16">TRANSPOSE(F12:Q12)</f>
        <v>45292</v>
      </c>
    </row>
    <row r="6" spans="1:22" x14ac:dyDescent="0.35">
      <c r="F6" t="s">
        <v>167</v>
      </c>
      <c r="G6" s="29">
        <v>45323</v>
      </c>
      <c r="T6" t="str">
        <v>South</v>
      </c>
      <c r="U6" t="str">
        <v>Brian</v>
      </c>
      <c r="V6" s="28">
        <v>45323</v>
      </c>
    </row>
    <row r="7" spans="1:22" x14ac:dyDescent="0.35">
      <c r="T7" t="str">
        <v>East</v>
      </c>
      <c r="U7" t="str">
        <v>Clare</v>
      </c>
      <c r="V7" s="28">
        <v>45352</v>
      </c>
    </row>
    <row r="8" spans="1:22" x14ac:dyDescent="0.35">
      <c r="F8" s="26" t="s">
        <v>169</v>
      </c>
      <c r="G8" s="30" cm="1">
        <f t="array" ref="G8">INDEX(_xlfn.ANCHORARRAY(F13),MATCH(G4&amp;G5,D13:D28&amp;E13:E28,0),MATCH(G6,F12:Q12,0))</f>
        <v>110</v>
      </c>
      <c r="T8" t="str">
        <v>West</v>
      </c>
      <c r="U8" t="str">
        <v>David</v>
      </c>
      <c r="V8" s="28">
        <v>45383</v>
      </c>
    </row>
    <row r="9" spans="1:22" x14ac:dyDescent="0.35">
      <c r="F9" s="26" t="s">
        <v>190</v>
      </c>
      <c r="G9" cm="1">
        <f t="array" ref="G9">_xlfn.XLOOKUP(G6,F12:Q12,_xlfn.XLOOKUP(G4&amp;G5,D13:D28&amp;E13:E28,_xlfn.ANCHORARRAY(F13)))</f>
        <v>110</v>
      </c>
      <c r="V9" s="28">
        <v>45413</v>
      </c>
    </row>
    <row r="10" spans="1:22" x14ac:dyDescent="0.35">
      <c r="V10" s="28">
        <v>45444</v>
      </c>
    </row>
    <row r="11" spans="1:22" x14ac:dyDescent="0.35">
      <c r="F11" s="26" t="s">
        <v>167</v>
      </c>
      <c r="V11" s="28">
        <v>45474</v>
      </c>
    </row>
    <row r="12" spans="1:22" x14ac:dyDescent="0.35">
      <c r="D12" s="26" t="s">
        <v>118</v>
      </c>
      <c r="E12" s="26" t="s">
        <v>166</v>
      </c>
      <c r="F12" s="28">
        <v>45292</v>
      </c>
      <c r="G12" s="28">
        <v>45323</v>
      </c>
      <c r="H12" s="28">
        <v>45352</v>
      </c>
      <c r="I12" s="28">
        <v>45383</v>
      </c>
      <c r="J12" s="28">
        <v>45413</v>
      </c>
      <c r="K12" s="28">
        <v>45444</v>
      </c>
      <c r="L12" s="28">
        <v>45474</v>
      </c>
      <c r="M12" s="28">
        <v>45505</v>
      </c>
      <c r="N12" s="28">
        <v>45536</v>
      </c>
      <c r="O12" s="28">
        <v>45566</v>
      </c>
      <c r="P12" s="28">
        <v>45597</v>
      </c>
      <c r="Q12" s="28">
        <v>45627</v>
      </c>
      <c r="V12" s="28">
        <v>45505</v>
      </c>
    </row>
    <row r="13" spans="1:22" x14ac:dyDescent="0.35">
      <c r="D13" t="s">
        <v>170</v>
      </c>
      <c r="E13" t="s">
        <v>171</v>
      </c>
      <c r="F13" s="27" cm="1">
        <f t="array" ref="F13:Q28">_xlfn.SEQUENCE(16,12)</f>
        <v>1</v>
      </c>
      <c r="G13" s="27">
        <v>2</v>
      </c>
      <c r="H13" s="27">
        <v>3</v>
      </c>
      <c r="I13" s="27">
        <v>4</v>
      </c>
      <c r="J13" s="27">
        <v>5</v>
      </c>
      <c r="K13" s="27">
        <v>6</v>
      </c>
      <c r="L13" s="27">
        <v>7</v>
      </c>
      <c r="M13" s="27">
        <v>8</v>
      </c>
      <c r="N13" s="27">
        <v>9</v>
      </c>
      <c r="O13" s="27">
        <v>10</v>
      </c>
      <c r="P13" s="27">
        <v>11</v>
      </c>
      <c r="Q13" s="27">
        <v>12</v>
      </c>
      <c r="V13" s="28">
        <v>45536</v>
      </c>
    </row>
    <row r="14" spans="1:22" x14ac:dyDescent="0.35">
      <c r="D14" t="s">
        <v>170</v>
      </c>
      <c r="E14" t="s">
        <v>172</v>
      </c>
      <c r="F14" s="27">
        <v>13</v>
      </c>
      <c r="G14" s="27">
        <v>14</v>
      </c>
      <c r="H14" s="27">
        <v>15</v>
      </c>
      <c r="I14" s="27">
        <v>16</v>
      </c>
      <c r="J14" s="27">
        <v>17</v>
      </c>
      <c r="K14" s="27">
        <v>18</v>
      </c>
      <c r="L14" s="27">
        <v>19</v>
      </c>
      <c r="M14" s="27">
        <v>20</v>
      </c>
      <c r="N14" s="27">
        <v>21</v>
      </c>
      <c r="O14" s="27">
        <v>22</v>
      </c>
      <c r="P14" s="27">
        <v>23</v>
      </c>
      <c r="Q14" s="27">
        <v>24</v>
      </c>
      <c r="V14" s="28">
        <v>45566</v>
      </c>
    </row>
    <row r="15" spans="1:22" x14ac:dyDescent="0.35">
      <c r="D15" t="s">
        <v>170</v>
      </c>
      <c r="E15" t="s">
        <v>168</v>
      </c>
      <c r="F15" s="27">
        <v>25</v>
      </c>
      <c r="G15" s="27">
        <v>26</v>
      </c>
      <c r="H15" s="27">
        <v>27</v>
      </c>
      <c r="I15" s="27">
        <v>28</v>
      </c>
      <c r="J15" s="27">
        <v>29</v>
      </c>
      <c r="K15" s="27">
        <v>30</v>
      </c>
      <c r="L15" s="27">
        <v>31</v>
      </c>
      <c r="M15" s="27">
        <v>32</v>
      </c>
      <c r="N15" s="27">
        <v>33</v>
      </c>
      <c r="O15" s="27">
        <v>34</v>
      </c>
      <c r="P15" s="27">
        <v>35</v>
      </c>
      <c r="Q15" s="27">
        <v>36</v>
      </c>
      <c r="V15" s="28">
        <v>45597</v>
      </c>
    </row>
    <row r="16" spans="1:22" x14ac:dyDescent="0.35">
      <c r="D16" t="s">
        <v>170</v>
      </c>
      <c r="E16" t="s">
        <v>173</v>
      </c>
      <c r="F16" s="27">
        <v>37</v>
      </c>
      <c r="G16" s="27">
        <v>38</v>
      </c>
      <c r="H16" s="27">
        <v>39</v>
      </c>
      <c r="I16" s="27">
        <v>40</v>
      </c>
      <c r="J16" s="27">
        <v>41</v>
      </c>
      <c r="K16" s="27">
        <v>42</v>
      </c>
      <c r="L16" s="27">
        <v>43</v>
      </c>
      <c r="M16" s="27">
        <v>44</v>
      </c>
      <c r="N16" s="27">
        <v>45</v>
      </c>
      <c r="O16" s="27">
        <v>46</v>
      </c>
      <c r="P16" s="27">
        <v>47</v>
      </c>
      <c r="Q16" s="27">
        <v>48</v>
      </c>
      <c r="V16" s="28">
        <v>45627</v>
      </c>
    </row>
    <row r="17" spans="4:26" x14ac:dyDescent="0.35">
      <c r="D17" t="s">
        <v>174</v>
      </c>
      <c r="E17" t="str">
        <f>E13</f>
        <v>Angela</v>
      </c>
      <c r="F17" s="27">
        <v>49</v>
      </c>
      <c r="G17" s="27">
        <v>50</v>
      </c>
      <c r="H17" s="27">
        <v>51</v>
      </c>
      <c r="I17" s="27">
        <v>52</v>
      </c>
      <c r="J17" s="27">
        <v>53</v>
      </c>
      <c r="K17" s="27">
        <v>54</v>
      </c>
      <c r="L17" s="27">
        <v>55</v>
      </c>
      <c r="M17" s="27">
        <v>56</v>
      </c>
      <c r="N17" s="27">
        <v>57</v>
      </c>
      <c r="O17" s="27">
        <v>58</v>
      </c>
      <c r="P17" s="27">
        <v>59</v>
      </c>
      <c r="Q17" s="27">
        <v>60</v>
      </c>
    </row>
    <row r="18" spans="4:26" x14ac:dyDescent="0.35">
      <c r="D18" t="s">
        <v>174</v>
      </c>
      <c r="E18" t="str">
        <f t="shared" ref="E18:E28" si="0">E14</f>
        <v>Brian</v>
      </c>
      <c r="F18" s="27">
        <v>61</v>
      </c>
      <c r="G18" s="27">
        <v>62</v>
      </c>
      <c r="H18" s="27">
        <v>63</v>
      </c>
      <c r="I18" s="27">
        <v>64</v>
      </c>
      <c r="J18" s="27">
        <v>65</v>
      </c>
      <c r="K18" s="27">
        <v>66</v>
      </c>
      <c r="L18" s="27">
        <v>67</v>
      </c>
      <c r="M18" s="27">
        <v>68</v>
      </c>
      <c r="N18" s="27">
        <v>69</v>
      </c>
      <c r="O18" s="27">
        <v>70</v>
      </c>
      <c r="P18" s="27">
        <v>71</v>
      </c>
      <c r="Q18" s="27">
        <v>72</v>
      </c>
    </row>
    <row r="19" spans="4:26" x14ac:dyDescent="0.35">
      <c r="D19" t="s">
        <v>174</v>
      </c>
      <c r="E19" t="str">
        <f t="shared" si="0"/>
        <v>Clare</v>
      </c>
      <c r="F19" s="27">
        <v>73</v>
      </c>
      <c r="G19" s="27">
        <v>74</v>
      </c>
      <c r="H19" s="27">
        <v>75</v>
      </c>
      <c r="I19" s="27">
        <v>76</v>
      </c>
      <c r="J19" s="27">
        <v>77</v>
      </c>
      <c r="K19" s="27">
        <v>78</v>
      </c>
      <c r="L19" s="27">
        <v>79</v>
      </c>
      <c r="M19" s="27">
        <v>80</v>
      </c>
      <c r="N19" s="27">
        <v>81</v>
      </c>
      <c r="O19" s="27">
        <v>82</v>
      </c>
      <c r="P19" s="27">
        <v>83</v>
      </c>
      <c r="Q19" s="27">
        <v>84</v>
      </c>
      <c r="Z19" s="26"/>
    </row>
    <row r="20" spans="4:26" x14ac:dyDescent="0.35">
      <c r="D20" t="s">
        <v>174</v>
      </c>
      <c r="E20" t="str">
        <f t="shared" si="0"/>
        <v>David</v>
      </c>
      <c r="F20" s="27">
        <v>85</v>
      </c>
      <c r="G20" s="27">
        <v>86</v>
      </c>
      <c r="H20" s="27">
        <v>87</v>
      </c>
      <c r="I20" s="27">
        <v>88</v>
      </c>
      <c r="J20" s="27">
        <v>89</v>
      </c>
      <c r="K20" s="27">
        <v>90</v>
      </c>
      <c r="L20" s="27">
        <v>91</v>
      </c>
      <c r="M20" s="27">
        <v>92</v>
      </c>
      <c r="N20" s="27">
        <v>93</v>
      </c>
      <c r="O20" s="27">
        <v>94</v>
      </c>
      <c r="P20" s="27">
        <v>95</v>
      </c>
      <c r="Q20" s="27">
        <v>96</v>
      </c>
    </row>
    <row r="21" spans="4:26" x14ac:dyDescent="0.35">
      <c r="D21" t="s">
        <v>165</v>
      </c>
      <c r="E21" t="str">
        <f t="shared" si="0"/>
        <v>Angela</v>
      </c>
      <c r="F21" s="27">
        <v>97</v>
      </c>
      <c r="G21" s="27">
        <v>98</v>
      </c>
      <c r="H21" s="27">
        <v>99</v>
      </c>
      <c r="I21" s="27">
        <v>100</v>
      </c>
      <c r="J21" s="27">
        <v>101</v>
      </c>
      <c r="K21" s="27">
        <v>102</v>
      </c>
      <c r="L21" s="27">
        <v>103</v>
      </c>
      <c r="M21" s="27">
        <v>104</v>
      </c>
      <c r="N21" s="27">
        <v>105</v>
      </c>
      <c r="O21" s="27">
        <v>106</v>
      </c>
      <c r="P21" s="27">
        <v>107</v>
      </c>
      <c r="Q21" s="27">
        <v>108</v>
      </c>
    </row>
    <row r="22" spans="4:26" x14ac:dyDescent="0.35">
      <c r="D22" t="s">
        <v>165</v>
      </c>
      <c r="E22" t="str">
        <f t="shared" si="0"/>
        <v>Brian</v>
      </c>
      <c r="F22" s="27">
        <v>109</v>
      </c>
      <c r="G22" s="27">
        <v>110</v>
      </c>
      <c r="H22" s="27">
        <v>111</v>
      </c>
      <c r="I22" s="27">
        <v>112</v>
      </c>
      <c r="J22" s="27">
        <v>113</v>
      </c>
      <c r="K22" s="27">
        <v>114</v>
      </c>
      <c r="L22" s="27">
        <v>115</v>
      </c>
      <c r="M22" s="27">
        <v>116</v>
      </c>
      <c r="N22" s="27">
        <v>117</v>
      </c>
      <c r="O22" s="27">
        <v>118</v>
      </c>
      <c r="P22" s="27">
        <v>119</v>
      </c>
      <c r="Q22" s="27">
        <v>120</v>
      </c>
    </row>
    <row r="23" spans="4:26" x14ac:dyDescent="0.35">
      <c r="D23" t="s">
        <v>165</v>
      </c>
      <c r="E23" t="str">
        <f t="shared" si="0"/>
        <v>Clare</v>
      </c>
      <c r="F23" s="27">
        <v>121</v>
      </c>
      <c r="G23" s="27">
        <v>122</v>
      </c>
      <c r="H23" s="27">
        <v>123</v>
      </c>
      <c r="I23" s="27">
        <v>124</v>
      </c>
      <c r="J23" s="27">
        <v>125</v>
      </c>
      <c r="K23" s="27">
        <v>126</v>
      </c>
      <c r="L23" s="27">
        <v>127</v>
      </c>
      <c r="M23" s="27">
        <v>128</v>
      </c>
      <c r="N23" s="27">
        <v>129</v>
      </c>
      <c r="O23" s="27">
        <v>130</v>
      </c>
      <c r="P23" s="27">
        <v>131</v>
      </c>
      <c r="Q23" s="27">
        <v>132</v>
      </c>
    </row>
    <row r="24" spans="4:26" x14ac:dyDescent="0.35">
      <c r="D24" t="s">
        <v>165</v>
      </c>
      <c r="E24" t="str">
        <f t="shared" si="0"/>
        <v>David</v>
      </c>
      <c r="F24" s="27">
        <v>133</v>
      </c>
      <c r="G24" s="27">
        <v>134</v>
      </c>
      <c r="H24" s="27">
        <v>135</v>
      </c>
      <c r="I24" s="27">
        <v>136</v>
      </c>
      <c r="J24" s="27">
        <v>137</v>
      </c>
      <c r="K24" s="27">
        <v>138</v>
      </c>
      <c r="L24" s="27">
        <v>139</v>
      </c>
      <c r="M24" s="27">
        <v>140</v>
      </c>
      <c r="N24" s="27">
        <v>141</v>
      </c>
      <c r="O24" s="27">
        <v>142</v>
      </c>
      <c r="P24" s="27">
        <v>143</v>
      </c>
      <c r="Q24" s="27">
        <v>144</v>
      </c>
    </row>
    <row r="25" spans="4:26" x14ac:dyDescent="0.35">
      <c r="D25" t="s">
        <v>175</v>
      </c>
      <c r="E25" t="str">
        <f t="shared" si="0"/>
        <v>Angela</v>
      </c>
      <c r="F25" s="27">
        <v>145</v>
      </c>
      <c r="G25" s="27">
        <v>146</v>
      </c>
      <c r="H25" s="27">
        <v>147</v>
      </c>
      <c r="I25" s="27">
        <v>148</v>
      </c>
      <c r="J25" s="27">
        <v>149</v>
      </c>
      <c r="K25" s="27">
        <v>150</v>
      </c>
      <c r="L25" s="27">
        <v>151</v>
      </c>
      <c r="M25" s="27">
        <v>152</v>
      </c>
      <c r="N25" s="27">
        <v>153</v>
      </c>
      <c r="O25" s="27">
        <v>154</v>
      </c>
      <c r="P25" s="27">
        <v>155</v>
      </c>
      <c r="Q25" s="27">
        <v>156</v>
      </c>
    </row>
    <row r="26" spans="4:26" x14ac:dyDescent="0.35">
      <c r="D26" t="s">
        <v>175</v>
      </c>
      <c r="E26" t="str">
        <f t="shared" si="0"/>
        <v>Brian</v>
      </c>
      <c r="F26" s="27">
        <v>157</v>
      </c>
      <c r="G26" s="27">
        <v>158</v>
      </c>
      <c r="H26" s="27">
        <v>159</v>
      </c>
      <c r="I26" s="27">
        <v>160</v>
      </c>
      <c r="J26" s="27">
        <v>161</v>
      </c>
      <c r="K26" s="27">
        <v>162</v>
      </c>
      <c r="L26" s="27">
        <v>163</v>
      </c>
      <c r="M26" s="27">
        <v>164</v>
      </c>
      <c r="N26" s="27">
        <v>165</v>
      </c>
      <c r="O26" s="27">
        <v>166</v>
      </c>
      <c r="P26" s="27">
        <v>167</v>
      </c>
      <c r="Q26" s="27">
        <v>168</v>
      </c>
    </row>
    <row r="27" spans="4:26" x14ac:dyDescent="0.35">
      <c r="D27" t="s">
        <v>175</v>
      </c>
      <c r="E27" t="str">
        <f t="shared" si="0"/>
        <v>Clare</v>
      </c>
      <c r="F27" s="27">
        <v>169</v>
      </c>
      <c r="G27" s="27">
        <v>170</v>
      </c>
      <c r="H27" s="27">
        <v>171</v>
      </c>
      <c r="I27" s="27">
        <v>172</v>
      </c>
      <c r="J27" s="27">
        <v>173</v>
      </c>
      <c r="K27" s="27">
        <v>174</v>
      </c>
      <c r="L27" s="27">
        <v>175</v>
      </c>
      <c r="M27" s="27">
        <v>176</v>
      </c>
      <c r="N27" s="27">
        <v>177</v>
      </c>
      <c r="O27" s="27">
        <v>178</v>
      </c>
      <c r="P27" s="27">
        <v>179</v>
      </c>
      <c r="Q27" s="27">
        <v>180</v>
      </c>
    </row>
    <row r="28" spans="4:26" x14ac:dyDescent="0.35">
      <c r="D28" t="s">
        <v>175</v>
      </c>
      <c r="E28" t="str">
        <f t="shared" si="0"/>
        <v>David</v>
      </c>
      <c r="F28" s="27">
        <v>181</v>
      </c>
      <c r="G28" s="27">
        <v>182</v>
      </c>
      <c r="H28" s="27">
        <v>183</v>
      </c>
      <c r="I28" s="27">
        <v>184</v>
      </c>
      <c r="J28" s="27">
        <v>185</v>
      </c>
      <c r="K28" s="27">
        <v>186</v>
      </c>
      <c r="L28" s="27">
        <v>187</v>
      </c>
      <c r="M28" s="27">
        <v>188</v>
      </c>
      <c r="N28" s="27">
        <v>189</v>
      </c>
      <c r="O28" s="27">
        <v>190</v>
      </c>
      <c r="P28" s="27">
        <v>191</v>
      </c>
      <c r="Q28" s="27">
        <v>192</v>
      </c>
    </row>
  </sheetData>
  <conditionalFormatting sqref="F13:Q28">
    <cfRule type="expression" dxfId="0" priority="4">
      <formula>F13=$G$8</formula>
    </cfRule>
  </conditionalFormatting>
  <dataValidations count="3">
    <dataValidation type="list" allowBlank="1" showInputMessage="1" showErrorMessage="1" sqref="G6" xr:uid="{75744C10-30F7-425C-A06C-DDA52332B76B}">
      <formula1>_xlfn.ANCHORARRAY($V$5)</formula1>
    </dataValidation>
    <dataValidation type="list" allowBlank="1" showInputMessage="1" showErrorMessage="1" sqref="G5" xr:uid="{3B67226A-003A-47DF-B182-00CA773D30D8}">
      <formula1>_xlfn.ANCHORARRAY($U$5)</formula1>
    </dataValidation>
    <dataValidation type="list" allowBlank="1" showInputMessage="1" showErrorMessage="1" sqref="G4" xr:uid="{ABC69939-90AE-4472-BE35-3D994EE0EFC0}">
      <formula1>_xlfn.ANCHORARRAY($T$5)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17232-DC34-4698-BC0A-9844464100AB}">
  <sheetPr>
    <tabColor theme="9"/>
  </sheetPr>
  <dimension ref="C3:K17"/>
  <sheetViews>
    <sheetView workbookViewId="0">
      <selection activeCell="E27" sqref="E27"/>
    </sheetView>
  </sheetViews>
  <sheetFormatPr defaultColWidth="8.90625" defaultRowHeight="14.5" x14ac:dyDescent="0.35"/>
  <cols>
    <col min="1" max="3" width="8.90625" style="3"/>
    <col min="4" max="4" width="17.36328125" style="3" bestFit="1" customWidth="1"/>
    <col min="5" max="5" width="14.6328125" style="3" bestFit="1" customWidth="1"/>
    <col min="6" max="6" width="8.7265625"/>
    <col min="7" max="7" width="16.54296875" style="3" customWidth="1"/>
    <col min="8" max="8" width="8.90625" style="3"/>
    <col min="9" max="10" width="11" style="3" bestFit="1" customWidth="1"/>
    <col min="11" max="11" width="16.54296875" style="3" bestFit="1" customWidth="1"/>
    <col min="12" max="16384" width="8.90625" style="3"/>
  </cols>
  <sheetData>
    <row r="3" spans="3:11" ht="14" x14ac:dyDescent="0.3">
      <c r="D3" s="4" t="s">
        <v>196</v>
      </c>
      <c r="E3" s="4" t="s">
        <v>198</v>
      </c>
      <c r="F3" s="4" t="s">
        <v>200</v>
      </c>
    </row>
    <row r="4" spans="3:11" ht="14" x14ac:dyDescent="0.3">
      <c r="D4" s="4" t="s">
        <v>197</v>
      </c>
      <c r="E4" s="4" t="s">
        <v>199</v>
      </c>
      <c r="F4" s="4" t="s">
        <v>201</v>
      </c>
    </row>
    <row r="5" spans="3:11" x14ac:dyDescent="0.35">
      <c r="C5" s="3" t="s">
        <v>189</v>
      </c>
      <c r="D5" s="3" t="s">
        <v>188</v>
      </c>
      <c r="E5" s="3" t="s">
        <v>187</v>
      </c>
      <c r="K5" s="3" t="s">
        <v>186</v>
      </c>
    </row>
    <row r="6" spans="3:11" x14ac:dyDescent="0.35">
      <c r="C6" s="3">
        <v>2024</v>
      </c>
      <c r="D6" s="33">
        <f t="shared" ref="D6:D17" si="0">DATE(C6,5,1)+(7-WEEKDAY(DATE(C6,5,1),12))</f>
        <v>45418</v>
      </c>
      <c r="E6" s="33" cm="1">
        <f t="array" ref="E6">_xlfn.LAMBDA(_xlpm.year,DATE(_xlpm.year,5,1)+(7-WEEKDAY(DATE(_xlpm.year,5,1),12)))(C6)</f>
        <v>45418</v>
      </c>
      <c r="J6" s="33"/>
      <c r="K6" s="33" cm="1">
        <f t="array" ref="K6">MayBHDate(C6)</f>
        <v>45418</v>
      </c>
    </row>
    <row r="7" spans="3:11" x14ac:dyDescent="0.35">
      <c r="C7" s="3">
        <v>2025</v>
      </c>
      <c r="D7" s="33">
        <f t="shared" si="0"/>
        <v>45782</v>
      </c>
      <c r="E7" s="33"/>
      <c r="K7" s="33" cm="1">
        <f t="array" ref="K7">MayBHDate(C7)</f>
        <v>45782</v>
      </c>
    </row>
    <row r="8" spans="3:11" x14ac:dyDescent="0.35">
      <c r="C8" s="3">
        <v>2026</v>
      </c>
      <c r="D8" s="33">
        <f t="shared" si="0"/>
        <v>46146</v>
      </c>
      <c r="E8" s="33"/>
      <c r="K8" s="33" cm="1">
        <f t="array" ref="K8">MayBHDate(C8)</f>
        <v>46146</v>
      </c>
    </row>
    <row r="9" spans="3:11" x14ac:dyDescent="0.35">
      <c r="C9" s="3">
        <v>2027</v>
      </c>
      <c r="D9" s="33">
        <f t="shared" si="0"/>
        <v>46510</v>
      </c>
      <c r="E9" s="33"/>
      <c r="K9" s="33" cm="1">
        <f t="array" ref="K9">MayBHDate(C9)</f>
        <v>46510</v>
      </c>
    </row>
    <row r="10" spans="3:11" x14ac:dyDescent="0.35">
      <c r="C10" s="3">
        <v>2028</v>
      </c>
      <c r="D10" s="33">
        <f t="shared" si="0"/>
        <v>46874</v>
      </c>
      <c r="E10" s="33"/>
      <c r="K10" s="33" cm="1">
        <f t="array" ref="K10">MayBHDate(C10)</f>
        <v>46874</v>
      </c>
    </row>
    <row r="11" spans="3:11" x14ac:dyDescent="0.35">
      <c r="C11" s="3">
        <v>2029</v>
      </c>
      <c r="D11" s="33">
        <f t="shared" si="0"/>
        <v>47245</v>
      </c>
      <c r="E11" s="33"/>
      <c r="K11" s="33" cm="1">
        <f t="array" ref="K11">MayBHDate(C11)</f>
        <v>47245</v>
      </c>
    </row>
    <row r="12" spans="3:11" x14ac:dyDescent="0.35">
      <c r="C12" s="3">
        <v>2030</v>
      </c>
      <c r="D12" s="33">
        <f t="shared" si="0"/>
        <v>47609</v>
      </c>
      <c r="E12" s="33"/>
      <c r="K12" s="33" cm="1">
        <f t="array" ref="K12">MayBHDate(C12)</f>
        <v>47609</v>
      </c>
    </row>
    <row r="13" spans="3:11" x14ac:dyDescent="0.35">
      <c r="C13" s="3">
        <v>2031</v>
      </c>
      <c r="D13" s="33">
        <f t="shared" si="0"/>
        <v>47973</v>
      </c>
      <c r="E13" s="33"/>
      <c r="K13" s="33" cm="1">
        <f t="array" ref="K13">MayBHDate(C13)</f>
        <v>47973</v>
      </c>
    </row>
    <row r="14" spans="3:11" x14ac:dyDescent="0.35">
      <c r="C14" s="3">
        <v>2032</v>
      </c>
      <c r="D14" s="33">
        <f t="shared" si="0"/>
        <v>48337</v>
      </c>
      <c r="E14" s="33"/>
      <c r="K14" s="33" cm="1">
        <f t="array" ref="K14">MayBHDate(C14)</f>
        <v>48337</v>
      </c>
    </row>
    <row r="15" spans="3:11" x14ac:dyDescent="0.35">
      <c r="C15" s="3">
        <v>2033</v>
      </c>
      <c r="D15" s="33">
        <f t="shared" si="0"/>
        <v>48701</v>
      </c>
      <c r="E15" s="33"/>
      <c r="K15" s="33" cm="1">
        <f t="array" ref="K15">MayBHDate(C15)</f>
        <v>48701</v>
      </c>
    </row>
    <row r="16" spans="3:11" x14ac:dyDescent="0.35">
      <c r="C16" s="3">
        <v>2034</v>
      </c>
      <c r="D16" s="33">
        <f t="shared" si="0"/>
        <v>49065</v>
      </c>
      <c r="E16" s="33"/>
      <c r="K16" s="33" cm="1">
        <f t="array" ref="K16">MayBHDate(C16)</f>
        <v>49065</v>
      </c>
    </row>
    <row r="17" spans="3:11" x14ac:dyDescent="0.35">
      <c r="C17" s="3">
        <v>2035</v>
      </c>
      <c r="D17" s="33">
        <f t="shared" si="0"/>
        <v>49436</v>
      </c>
      <c r="E17" s="33"/>
      <c r="K17" s="33" cm="1">
        <f t="array" ref="K17">MayBHDate(C17)</f>
        <v>49436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91C35-40F8-4043-9FFC-D890C2CD196E}">
  <sheetPr>
    <tabColor theme="8"/>
  </sheetPr>
  <dimension ref="A1:AD10"/>
  <sheetViews>
    <sheetView workbookViewId="0">
      <selection activeCell="G14" sqref="G14"/>
    </sheetView>
  </sheetViews>
  <sheetFormatPr defaultRowHeight="14.5" x14ac:dyDescent="0.35"/>
  <sheetData>
    <row r="1" spans="1:30" x14ac:dyDescent="0.35">
      <c r="A1" s="39" t="s">
        <v>178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30" x14ac:dyDescent="0.3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30" x14ac:dyDescent="0.3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5" spans="1:30" x14ac:dyDescent="0.35">
      <c r="B5" t="s">
        <v>179</v>
      </c>
      <c r="C5" t="s">
        <v>180</v>
      </c>
      <c r="D5" t="s">
        <v>181</v>
      </c>
      <c r="E5" t="s">
        <v>182</v>
      </c>
      <c r="G5" s="28">
        <v>45292</v>
      </c>
      <c r="H5" s="28">
        <v>45323</v>
      </c>
      <c r="I5" s="28">
        <v>45352</v>
      </c>
      <c r="J5" s="28">
        <v>45383</v>
      </c>
      <c r="K5" s="28">
        <v>45413</v>
      </c>
      <c r="L5" s="28">
        <v>45444</v>
      </c>
      <c r="M5" s="28">
        <v>45474</v>
      </c>
      <c r="N5" s="28">
        <v>45505</v>
      </c>
      <c r="O5" s="28">
        <v>45536</v>
      </c>
      <c r="P5" s="28">
        <v>45566</v>
      </c>
      <c r="Q5" s="28">
        <v>45597</v>
      </c>
      <c r="R5" s="28">
        <v>45627</v>
      </c>
      <c r="S5" s="28">
        <v>45658</v>
      </c>
      <c r="T5" s="28">
        <v>45689</v>
      </c>
      <c r="U5" s="28">
        <v>45717</v>
      </c>
      <c r="V5" s="28">
        <v>45748</v>
      </c>
      <c r="W5" s="28">
        <v>45778</v>
      </c>
      <c r="X5" s="28">
        <v>45809</v>
      </c>
      <c r="Y5" s="28">
        <v>45839</v>
      </c>
      <c r="Z5" s="28">
        <v>45870</v>
      </c>
      <c r="AA5" s="28">
        <v>45901</v>
      </c>
      <c r="AB5" s="28">
        <v>45931</v>
      </c>
      <c r="AC5" s="28">
        <v>45962</v>
      </c>
      <c r="AD5" s="28">
        <v>45992</v>
      </c>
    </row>
    <row r="6" spans="1:30" x14ac:dyDescent="0.35">
      <c r="B6" t="s">
        <v>177</v>
      </c>
      <c r="C6" s="29">
        <v>45323</v>
      </c>
      <c r="D6" s="27">
        <v>12</v>
      </c>
      <c r="E6" s="27">
        <v>100</v>
      </c>
      <c r="G6" s="31">
        <f>IF(AND(G$5&gt;=$C6,G$5&lt;=EOMONTH($C6,$D6-1)),$E6,0)</f>
        <v>0</v>
      </c>
      <c r="H6" s="31">
        <f t="shared" ref="H6:AD8" si="0">IF(AND(H$5&gt;=$C6,H$5&lt;=EOMONTH($C6,$D6-1)),$E6,0)</f>
        <v>100</v>
      </c>
      <c r="I6" s="31">
        <f t="shared" si="0"/>
        <v>100</v>
      </c>
      <c r="J6" s="31">
        <f t="shared" si="0"/>
        <v>100</v>
      </c>
      <c r="K6" s="31">
        <f t="shared" si="0"/>
        <v>100</v>
      </c>
      <c r="L6" s="31">
        <f t="shared" si="0"/>
        <v>100</v>
      </c>
      <c r="M6" s="31">
        <f t="shared" si="0"/>
        <v>100</v>
      </c>
      <c r="N6" s="31">
        <f t="shared" si="0"/>
        <v>100</v>
      </c>
      <c r="O6" s="31">
        <f t="shared" si="0"/>
        <v>100</v>
      </c>
      <c r="P6" s="31">
        <f t="shared" si="0"/>
        <v>100</v>
      </c>
      <c r="Q6" s="31">
        <f t="shared" si="0"/>
        <v>100</v>
      </c>
      <c r="R6" s="31">
        <f t="shared" si="0"/>
        <v>100</v>
      </c>
      <c r="S6" s="31">
        <f t="shared" si="0"/>
        <v>100</v>
      </c>
      <c r="T6" s="31">
        <f t="shared" si="0"/>
        <v>0</v>
      </c>
      <c r="U6" s="31">
        <f t="shared" si="0"/>
        <v>0</v>
      </c>
      <c r="V6" s="31">
        <f t="shared" si="0"/>
        <v>0</v>
      </c>
      <c r="W6" s="31">
        <f t="shared" si="0"/>
        <v>0</v>
      </c>
      <c r="X6" s="31">
        <f t="shared" si="0"/>
        <v>0</v>
      </c>
      <c r="Y6" s="31">
        <f t="shared" si="0"/>
        <v>0</v>
      </c>
      <c r="Z6" s="31">
        <f t="shared" si="0"/>
        <v>0</v>
      </c>
      <c r="AA6" s="31">
        <f t="shared" si="0"/>
        <v>0</v>
      </c>
      <c r="AB6" s="31">
        <f t="shared" si="0"/>
        <v>0</v>
      </c>
      <c r="AC6" s="31">
        <f t="shared" si="0"/>
        <v>0</v>
      </c>
      <c r="AD6" s="31">
        <f t="shared" si="0"/>
        <v>0</v>
      </c>
    </row>
    <row r="7" spans="1:30" x14ac:dyDescent="0.35">
      <c r="B7" t="s">
        <v>176</v>
      </c>
      <c r="C7" s="29">
        <v>45383</v>
      </c>
      <c r="D7" s="27">
        <v>6</v>
      </c>
      <c r="E7" s="27">
        <v>200</v>
      </c>
      <c r="G7" s="31">
        <f t="shared" ref="G7:G8" si="1">IF(AND(G$5&gt;=$C7,G$5&lt;=EOMONTH($C7,$D7-1)),$E7,0)</f>
        <v>0</v>
      </c>
      <c r="H7" s="31">
        <f t="shared" si="0"/>
        <v>0</v>
      </c>
      <c r="I7" s="31">
        <f t="shared" si="0"/>
        <v>0</v>
      </c>
      <c r="J7" s="31">
        <f t="shared" si="0"/>
        <v>200</v>
      </c>
      <c r="K7" s="31">
        <f t="shared" si="0"/>
        <v>200</v>
      </c>
      <c r="L7" s="31">
        <f t="shared" si="0"/>
        <v>200</v>
      </c>
      <c r="M7" s="31">
        <f t="shared" si="0"/>
        <v>200</v>
      </c>
      <c r="N7" s="31">
        <f t="shared" si="0"/>
        <v>200</v>
      </c>
      <c r="O7" s="31">
        <f t="shared" si="0"/>
        <v>200</v>
      </c>
      <c r="P7" s="31">
        <f t="shared" si="0"/>
        <v>0</v>
      </c>
      <c r="Q7" s="31">
        <f t="shared" si="0"/>
        <v>0</v>
      </c>
      <c r="R7" s="31">
        <f t="shared" si="0"/>
        <v>0</v>
      </c>
      <c r="S7" s="31">
        <f t="shared" si="0"/>
        <v>0</v>
      </c>
      <c r="T7" s="31">
        <f t="shared" si="0"/>
        <v>0</v>
      </c>
      <c r="U7" s="31">
        <f t="shared" si="0"/>
        <v>0</v>
      </c>
      <c r="V7" s="31">
        <f t="shared" si="0"/>
        <v>0</v>
      </c>
      <c r="W7" s="31">
        <f t="shared" si="0"/>
        <v>0</v>
      </c>
      <c r="X7" s="31">
        <f t="shared" si="0"/>
        <v>0</v>
      </c>
      <c r="Y7" s="31">
        <f t="shared" si="0"/>
        <v>0</v>
      </c>
      <c r="Z7" s="31">
        <f t="shared" si="0"/>
        <v>0</v>
      </c>
      <c r="AA7" s="31">
        <f t="shared" si="0"/>
        <v>0</v>
      </c>
      <c r="AB7" s="31">
        <f t="shared" si="0"/>
        <v>0</v>
      </c>
      <c r="AC7" s="31">
        <f t="shared" si="0"/>
        <v>0</v>
      </c>
      <c r="AD7" s="31">
        <f t="shared" si="0"/>
        <v>0</v>
      </c>
    </row>
    <row r="8" spans="1:30" x14ac:dyDescent="0.35">
      <c r="B8" t="s">
        <v>183</v>
      </c>
      <c r="C8" s="29">
        <v>45444</v>
      </c>
      <c r="D8" s="27">
        <v>18</v>
      </c>
      <c r="E8" s="27">
        <v>300</v>
      </c>
      <c r="G8" s="31">
        <f t="shared" si="1"/>
        <v>0</v>
      </c>
      <c r="H8" s="31">
        <f t="shared" si="0"/>
        <v>0</v>
      </c>
      <c r="I8" s="31">
        <f t="shared" si="0"/>
        <v>0</v>
      </c>
      <c r="J8" s="31">
        <f t="shared" si="0"/>
        <v>0</v>
      </c>
      <c r="K8" s="31">
        <f t="shared" si="0"/>
        <v>0</v>
      </c>
      <c r="L8" s="31">
        <f t="shared" si="0"/>
        <v>300</v>
      </c>
      <c r="M8" s="31">
        <f t="shared" si="0"/>
        <v>300</v>
      </c>
      <c r="N8" s="31">
        <f t="shared" si="0"/>
        <v>300</v>
      </c>
      <c r="O8" s="31">
        <f t="shared" si="0"/>
        <v>300</v>
      </c>
      <c r="P8" s="31">
        <f t="shared" si="0"/>
        <v>300</v>
      </c>
      <c r="Q8" s="31">
        <f t="shared" si="0"/>
        <v>300</v>
      </c>
      <c r="R8" s="31">
        <f t="shared" si="0"/>
        <v>300</v>
      </c>
      <c r="S8" s="31">
        <f t="shared" si="0"/>
        <v>300</v>
      </c>
      <c r="T8" s="31">
        <f t="shared" si="0"/>
        <v>300</v>
      </c>
      <c r="U8" s="31">
        <f t="shared" si="0"/>
        <v>300</v>
      </c>
      <c r="V8" s="31">
        <f t="shared" si="0"/>
        <v>300</v>
      </c>
      <c r="W8" s="31">
        <f t="shared" si="0"/>
        <v>300</v>
      </c>
      <c r="X8" s="31">
        <f t="shared" si="0"/>
        <v>300</v>
      </c>
      <c r="Y8" s="31">
        <f t="shared" si="0"/>
        <v>300</v>
      </c>
      <c r="Z8" s="31">
        <f t="shared" si="0"/>
        <v>300</v>
      </c>
      <c r="AA8" s="31">
        <f t="shared" si="0"/>
        <v>300</v>
      </c>
      <c r="AB8" s="31">
        <f t="shared" si="0"/>
        <v>300</v>
      </c>
      <c r="AC8" s="31">
        <f t="shared" si="0"/>
        <v>300</v>
      </c>
      <c r="AD8" s="31">
        <f t="shared" si="0"/>
        <v>0</v>
      </c>
    </row>
    <row r="10" spans="1:30" x14ac:dyDescent="0.35">
      <c r="F10" t="s">
        <v>184</v>
      </c>
      <c r="G10" s="32">
        <f>SUM(G6:G9)</f>
        <v>0</v>
      </c>
      <c r="H10" s="32">
        <f t="shared" ref="H10:AD10" si="2">SUM(H6:H9)</f>
        <v>100</v>
      </c>
      <c r="I10" s="32">
        <f t="shared" si="2"/>
        <v>100</v>
      </c>
      <c r="J10" s="32">
        <f t="shared" si="2"/>
        <v>300</v>
      </c>
      <c r="K10" s="32">
        <f t="shared" si="2"/>
        <v>300</v>
      </c>
      <c r="L10" s="32">
        <f t="shared" si="2"/>
        <v>600</v>
      </c>
      <c r="M10" s="32">
        <f t="shared" si="2"/>
        <v>600</v>
      </c>
      <c r="N10" s="32">
        <f t="shared" si="2"/>
        <v>600</v>
      </c>
      <c r="O10" s="32">
        <f t="shared" si="2"/>
        <v>600</v>
      </c>
      <c r="P10" s="32">
        <f t="shared" si="2"/>
        <v>400</v>
      </c>
      <c r="Q10" s="32">
        <f t="shared" si="2"/>
        <v>400</v>
      </c>
      <c r="R10" s="32">
        <f t="shared" si="2"/>
        <v>400</v>
      </c>
      <c r="S10" s="32">
        <f t="shared" si="2"/>
        <v>400</v>
      </c>
      <c r="T10" s="32">
        <f t="shared" si="2"/>
        <v>300</v>
      </c>
      <c r="U10" s="32">
        <f t="shared" si="2"/>
        <v>300</v>
      </c>
      <c r="V10" s="32">
        <f t="shared" si="2"/>
        <v>300</v>
      </c>
      <c r="W10" s="32">
        <f t="shared" si="2"/>
        <v>300</v>
      </c>
      <c r="X10" s="32">
        <f t="shared" si="2"/>
        <v>300</v>
      </c>
      <c r="Y10" s="32">
        <f t="shared" si="2"/>
        <v>300</v>
      </c>
      <c r="Z10" s="32">
        <f t="shared" si="2"/>
        <v>300</v>
      </c>
      <c r="AA10" s="32">
        <f t="shared" si="2"/>
        <v>300</v>
      </c>
      <c r="AB10" s="32">
        <f t="shared" si="2"/>
        <v>300</v>
      </c>
      <c r="AC10" s="32">
        <f t="shared" si="2"/>
        <v>300</v>
      </c>
      <c r="AD10" s="32">
        <f t="shared" si="2"/>
        <v>0</v>
      </c>
    </row>
  </sheetData>
  <mergeCells count="1">
    <mergeCell ref="A1:R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B0597-612F-4193-91B1-C99175AC7EFC}">
  <dimension ref="C5:C28"/>
  <sheetViews>
    <sheetView showGridLines="0" workbookViewId="0">
      <selection activeCell="I36" sqref="I36"/>
    </sheetView>
  </sheetViews>
  <sheetFormatPr defaultColWidth="8.90625" defaultRowHeight="14" x14ac:dyDescent="0.3"/>
  <cols>
    <col min="1" max="16384" width="8.90625" style="3"/>
  </cols>
  <sheetData>
    <row r="5" spans="3:3" x14ac:dyDescent="0.3">
      <c r="C5" s="3" t="s">
        <v>202</v>
      </c>
    </row>
    <row r="6" spans="3:3" x14ac:dyDescent="0.3">
      <c r="C6" s="3" t="s">
        <v>203</v>
      </c>
    </row>
    <row r="7" spans="3:3" x14ac:dyDescent="0.3">
      <c r="C7" s="3" t="s">
        <v>204</v>
      </c>
    </row>
    <row r="8" spans="3:3" x14ac:dyDescent="0.3">
      <c r="C8" s="3" t="s">
        <v>205</v>
      </c>
    </row>
    <row r="10" spans="3:3" x14ac:dyDescent="0.3">
      <c r="C10" s="3" t="s">
        <v>206</v>
      </c>
    </row>
    <row r="17" spans="3:3" x14ac:dyDescent="0.3">
      <c r="C17" s="3" t="s">
        <v>208</v>
      </c>
    </row>
    <row r="19" spans="3:3" x14ac:dyDescent="0.3">
      <c r="C19" s="3" t="s">
        <v>209</v>
      </c>
    </row>
    <row r="25" spans="3:3" x14ac:dyDescent="0.3">
      <c r="C25" s="3" t="s">
        <v>210</v>
      </c>
    </row>
    <row r="26" spans="3:3" x14ac:dyDescent="0.3">
      <c r="C26" s="3" t="s">
        <v>211</v>
      </c>
    </row>
    <row r="27" spans="3:3" x14ac:dyDescent="0.3">
      <c r="C27" s="3" t="s">
        <v>207</v>
      </c>
    </row>
    <row r="28" spans="3:3" x14ac:dyDescent="0.3">
      <c r="C28" s="3" t="s">
        <v>212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96878-8F25-4B8D-9298-B4B28C6E14E7}">
  <dimension ref="A1:U30"/>
  <sheetViews>
    <sheetView showGridLines="0" workbookViewId="0">
      <selection activeCell="O8" sqref="O8"/>
    </sheetView>
  </sheetViews>
  <sheetFormatPr defaultColWidth="12.6328125" defaultRowHeight="15" customHeight="1" x14ac:dyDescent="0.3"/>
  <cols>
    <col min="1" max="4" width="8.6328125" style="18" customWidth="1"/>
    <col min="5" max="5" width="12.453125" style="18" customWidth="1"/>
    <col min="6" max="10" width="8.6328125" style="18" customWidth="1"/>
    <col min="11" max="12" width="8.6328125" style="18" hidden="1" customWidth="1"/>
    <col min="13" max="14" width="8.6328125" style="18" customWidth="1"/>
    <col min="15" max="15" width="12.36328125" style="18" customWidth="1"/>
    <col min="16" max="26" width="8.6328125" style="18" customWidth="1"/>
    <col min="27" max="16384" width="12.6328125" style="18"/>
  </cols>
  <sheetData>
    <row r="1" spans="1:21" ht="12.75" customHeight="1" x14ac:dyDescent="0.3">
      <c r="A1" s="17"/>
    </row>
    <row r="2" spans="1:21" ht="12.75" customHeight="1" x14ac:dyDescent="0.3"/>
    <row r="3" spans="1:21" ht="12.75" customHeight="1" x14ac:dyDescent="0.3">
      <c r="J3" s="40"/>
      <c r="K3" s="40"/>
      <c r="L3" s="40"/>
    </row>
    <row r="4" spans="1:21" ht="12.75" customHeight="1" x14ac:dyDescent="0.3">
      <c r="J4" s="40"/>
      <c r="K4" s="40"/>
      <c r="L4" s="40"/>
    </row>
    <row r="5" spans="1:21" ht="12.75" customHeight="1" x14ac:dyDescent="0.3"/>
    <row r="6" spans="1:21" ht="12.75" customHeight="1" x14ac:dyDescent="0.3">
      <c r="A6" s="18" t="s">
        <v>127</v>
      </c>
      <c r="B6" s="18" t="s">
        <v>117</v>
      </c>
      <c r="C6" s="18" t="s">
        <v>152</v>
      </c>
      <c r="D6" s="18" t="s">
        <v>128</v>
      </c>
      <c r="E6" s="18" t="s">
        <v>126</v>
      </c>
      <c r="F6" s="18" t="s">
        <v>129</v>
      </c>
      <c r="G6" s="18" t="s">
        <v>130</v>
      </c>
      <c r="H6" s="18" t="s">
        <v>153</v>
      </c>
    </row>
    <row r="7" spans="1:21" ht="14" x14ac:dyDescent="0.3">
      <c r="A7" s="18" t="s">
        <v>122</v>
      </c>
      <c r="B7" s="18" t="s">
        <v>131</v>
      </c>
      <c r="C7" s="18" t="e" vm="1">
        <f t="shared" ref="C7:C20" ca="1" si="0">_xlfn.IMAGE(_xlfn.XLOOKUP(B7,$A$24:$A$30,$B$24:$B$30))</f>
        <v>#VALUE!</v>
      </c>
      <c r="D7" s="18" t="s">
        <v>132</v>
      </c>
      <c r="E7" s="22">
        <v>44654</v>
      </c>
      <c r="F7" s="18" t="s">
        <v>133</v>
      </c>
      <c r="G7" s="18">
        <v>621</v>
      </c>
      <c r="H7" s="38" t="b">
        <v>0</v>
      </c>
      <c r="N7" s="35" t="s">
        <v>128</v>
      </c>
      <c r="O7" s="37" t="s">
        <v>145</v>
      </c>
    </row>
    <row r="8" spans="1:21" ht="21.75" customHeight="1" x14ac:dyDescent="0.3">
      <c r="A8" s="18" t="s">
        <v>122</v>
      </c>
      <c r="B8" s="18" t="s">
        <v>131</v>
      </c>
      <c r="C8" s="18" t="e" vm="1">
        <f t="shared" ca="1" si="0"/>
        <v>#VALUE!</v>
      </c>
      <c r="D8" s="18" t="s">
        <v>134</v>
      </c>
      <c r="E8" s="22">
        <v>44621</v>
      </c>
      <c r="F8" s="18" t="s">
        <v>133</v>
      </c>
      <c r="G8" s="18">
        <v>757</v>
      </c>
      <c r="H8" s="38" t="b">
        <v>0</v>
      </c>
      <c r="K8" s="19" t="str">
        <f ca="1">IFERROR(__xludf.DUMMYFUNCTION("query(F12:H26,""select F, sum(G) where H = TRUE group by F"",1)"),"Name")</f>
        <v>Name</v>
      </c>
      <c r="L8" s="19" t="str">
        <f ca="1">IFERROR(__xludf.DUMMYFUNCTION("""COMPUTED_VALUE"""),"sum Sales")</f>
        <v>sum Sales</v>
      </c>
      <c r="N8" s="35" t="s">
        <v>162</v>
      </c>
      <c r="O8" s="36" t="str">
        <f>_xlfn.XLOOKUP(O7,Table_25[City],Table_25[Continent],"Not found")</f>
        <v>Europe</v>
      </c>
    </row>
    <row r="9" spans="1:21" ht="21.75" customHeight="1" x14ac:dyDescent="0.3">
      <c r="A9" s="18" t="s">
        <v>135</v>
      </c>
      <c r="B9" s="18" t="s">
        <v>123</v>
      </c>
      <c r="C9" s="18" t="e" vm="2">
        <f t="shared" ca="1" si="0"/>
        <v>#VALUE!</v>
      </c>
      <c r="D9" s="18" t="s">
        <v>136</v>
      </c>
      <c r="E9" s="22">
        <v>44874</v>
      </c>
      <c r="F9" s="18" t="s">
        <v>133</v>
      </c>
      <c r="G9" s="18">
        <v>357</v>
      </c>
      <c r="H9" s="38" t="b">
        <v>1</v>
      </c>
      <c r="K9" s="19" t="str">
        <f ca="1">IFERROR(__xludf.DUMMYFUNCTION("""COMPUTED_VALUE"""),"Jack")</f>
        <v>Jack</v>
      </c>
      <c r="L9" s="19">
        <f ca="1">IFERROR(__xludf.DUMMYFUNCTION("""COMPUTED_VALUE"""),357)</f>
        <v>357</v>
      </c>
    </row>
    <row r="10" spans="1:21" ht="21.75" customHeight="1" x14ac:dyDescent="0.3">
      <c r="A10" s="18" t="s">
        <v>135</v>
      </c>
      <c r="B10" s="18" t="s">
        <v>137</v>
      </c>
      <c r="C10" s="18" t="e" vm="3">
        <f t="shared" ca="1" si="0"/>
        <v>#VALUE!</v>
      </c>
      <c r="D10" s="18" t="s">
        <v>138</v>
      </c>
      <c r="E10" s="22">
        <v>44729</v>
      </c>
      <c r="F10" s="18" t="s">
        <v>133</v>
      </c>
      <c r="G10" s="18">
        <v>657</v>
      </c>
      <c r="H10" s="38" t="b">
        <v>0</v>
      </c>
      <c r="K10" s="19" t="str">
        <f ca="1">IFERROR(__xludf.DUMMYFUNCTION("""COMPUTED_VALUE"""),"John")</f>
        <v>John</v>
      </c>
      <c r="L10" s="19">
        <f ca="1">IFERROR(__xludf.DUMMYFUNCTION("""COMPUTED_VALUE"""),741)</f>
        <v>741</v>
      </c>
    </row>
    <row r="11" spans="1:21" ht="21.75" customHeight="1" x14ac:dyDescent="0.3">
      <c r="A11" s="18" t="s">
        <v>135</v>
      </c>
      <c r="B11" s="18" t="s">
        <v>137</v>
      </c>
      <c r="C11" s="18" t="e" vm="3">
        <f t="shared" ca="1" si="0"/>
        <v>#VALUE!</v>
      </c>
      <c r="D11" s="18" t="s">
        <v>139</v>
      </c>
      <c r="E11" s="22">
        <v>44656</v>
      </c>
      <c r="F11" s="18" t="s">
        <v>133</v>
      </c>
      <c r="G11" s="18">
        <v>30</v>
      </c>
      <c r="H11" s="38" t="b">
        <v>0</v>
      </c>
      <c r="K11" s="19" t="str">
        <f ca="1">IFERROR(__xludf.DUMMYFUNCTION("""COMPUTED_VALUE"""),"Josie")</f>
        <v>Josie</v>
      </c>
      <c r="L11" s="19">
        <f ca="1">IFERROR(__xludf.DUMMYFUNCTION("""COMPUTED_VALUE"""),640)</f>
        <v>640</v>
      </c>
    </row>
    <row r="12" spans="1:21" ht="21.75" customHeight="1" x14ac:dyDescent="0.35">
      <c r="A12" s="18" t="s">
        <v>135</v>
      </c>
      <c r="B12" s="18" t="s">
        <v>123</v>
      </c>
      <c r="C12" s="18" t="e" vm="2">
        <f t="shared" ca="1" si="0"/>
        <v>#VALUE!</v>
      </c>
      <c r="D12" s="18" t="s">
        <v>140</v>
      </c>
      <c r="E12" s="22">
        <v>44850</v>
      </c>
      <c r="F12" s="18" t="s">
        <v>141</v>
      </c>
      <c r="G12" s="18">
        <v>792</v>
      </c>
      <c r="H12" s="38" t="b">
        <v>0</v>
      </c>
      <c r="N12"/>
      <c r="O12"/>
      <c r="P12"/>
      <c r="Q12"/>
      <c r="R12"/>
      <c r="S12"/>
      <c r="T12"/>
      <c r="U12"/>
    </row>
    <row r="13" spans="1:21" ht="21.75" customHeight="1" x14ac:dyDescent="0.35">
      <c r="A13" s="18" t="s">
        <v>135</v>
      </c>
      <c r="B13" s="18" t="s">
        <v>142</v>
      </c>
      <c r="C13" s="18" t="e" vm="4">
        <f t="shared" ca="1" si="0"/>
        <v>#VALUE!</v>
      </c>
      <c r="D13" s="18" t="s">
        <v>140</v>
      </c>
      <c r="E13" s="22">
        <v>44838</v>
      </c>
      <c r="F13" s="18" t="s">
        <v>141</v>
      </c>
      <c r="G13" s="18">
        <v>741</v>
      </c>
      <c r="H13" s="38" t="b">
        <v>1</v>
      </c>
      <c r="O13"/>
      <c r="P13"/>
      <c r="Q13"/>
      <c r="R13"/>
      <c r="S13"/>
    </row>
    <row r="14" spans="1:21" ht="21.75" customHeight="1" x14ac:dyDescent="0.35">
      <c r="A14" s="18" t="s">
        <v>121</v>
      </c>
      <c r="B14" s="18" t="s">
        <v>143</v>
      </c>
      <c r="C14" s="18" t="e" vm="5">
        <f t="shared" ca="1" si="0"/>
        <v>#VALUE!</v>
      </c>
      <c r="D14" s="18" t="s">
        <v>144</v>
      </c>
      <c r="E14" s="22">
        <v>44741</v>
      </c>
      <c r="F14" s="18" t="s">
        <v>141</v>
      </c>
      <c r="G14" s="18">
        <v>451</v>
      </c>
      <c r="H14" s="38" t="b">
        <v>0</v>
      </c>
      <c r="N14"/>
      <c r="O14"/>
      <c r="P14"/>
      <c r="Q14"/>
      <c r="R14"/>
      <c r="S14"/>
    </row>
    <row r="15" spans="1:21" ht="21.75" customHeight="1" x14ac:dyDescent="0.35">
      <c r="A15" s="18" t="s">
        <v>121</v>
      </c>
      <c r="B15" s="18" t="s">
        <v>143</v>
      </c>
      <c r="C15" s="18" t="e" vm="5">
        <f t="shared" ca="1" si="0"/>
        <v>#VALUE!</v>
      </c>
      <c r="D15" s="18" t="s">
        <v>144</v>
      </c>
      <c r="E15" s="22">
        <v>44712</v>
      </c>
      <c r="F15" s="18" t="s">
        <v>141</v>
      </c>
      <c r="G15" s="18">
        <v>850</v>
      </c>
      <c r="H15" s="38" t="b">
        <v>0</v>
      </c>
      <c r="O15"/>
      <c r="P15"/>
      <c r="Q15"/>
      <c r="R15"/>
      <c r="S15"/>
    </row>
    <row r="16" spans="1:21" ht="21.75" customHeight="1" x14ac:dyDescent="0.35">
      <c r="A16" s="18" t="s">
        <v>121</v>
      </c>
      <c r="B16" s="18" t="s">
        <v>143</v>
      </c>
      <c r="C16" s="18" t="e" vm="5">
        <f t="shared" ca="1" si="0"/>
        <v>#VALUE!</v>
      </c>
      <c r="D16" s="18" t="s">
        <v>145</v>
      </c>
      <c r="E16" s="22">
        <v>44628</v>
      </c>
      <c r="F16" s="18" t="s">
        <v>141</v>
      </c>
      <c r="G16" s="18">
        <v>258</v>
      </c>
      <c r="H16" s="38" t="b">
        <v>0</v>
      </c>
      <c r="J16"/>
      <c r="K16"/>
      <c r="L16"/>
      <c r="N16"/>
      <c r="O16"/>
      <c r="P16"/>
      <c r="Q16"/>
      <c r="R16"/>
      <c r="S16"/>
      <c r="T16"/>
    </row>
    <row r="17" spans="1:20" ht="21.75" customHeight="1" x14ac:dyDescent="0.35">
      <c r="A17" s="18" t="s">
        <v>120</v>
      </c>
      <c r="B17" s="18" t="s">
        <v>146</v>
      </c>
      <c r="C17" s="18" t="e" vm="6">
        <f t="shared" ca="1" si="0"/>
        <v>#VALUE!</v>
      </c>
      <c r="D17" s="18" t="s">
        <v>147</v>
      </c>
      <c r="E17" s="22">
        <v>44689</v>
      </c>
      <c r="F17" s="18" t="s">
        <v>141</v>
      </c>
      <c r="G17" s="18">
        <v>564</v>
      </c>
      <c r="H17" s="38" t="b">
        <v>0</v>
      </c>
      <c r="J17"/>
      <c r="K17"/>
      <c r="L17"/>
      <c r="M17"/>
      <c r="N17"/>
      <c r="O17"/>
      <c r="Q17"/>
      <c r="R17"/>
      <c r="S17"/>
      <c r="T17"/>
    </row>
    <row r="18" spans="1:20" ht="21.75" customHeight="1" x14ac:dyDescent="0.35">
      <c r="A18" s="18" t="s">
        <v>120</v>
      </c>
      <c r="B18" s="18" t="s">
        <v>146</v>
      </c>
      <c r="C18" s="18" t="e" vm="6">
        <f t="shared" ca="1" si="0"/>
        <v>#VALUE!</v>
      </c>
      <c r="D18" s="18" t="s">
        <v>148</v>
      </c>
      <c r="E18" s="22">
        <v>44849</v>
      </c>
      <c r="F18" s="18" t="s">
        <v>149</v>
      </c>
      <c r="G18" s="18">
        <v>640</v>
      </c>
      <c r="H18" s="38" t="b">
        <v>1</v>
      </c>
      <c r="J18"/>
      <c r="K18"/>
      <c r="L18"/>
      <c r="M18"/>
      <c r="N18"/>
      <c r="O18"/>
      <c r="P18"/>
      <c r="Q18"/>
      <c r="R18"/>
      <c r="S18"/>
      <c r="T18"/>
    </row>
    <row r="19" spans="1:20" ht="21.75" customHeight="1" x14ac:dyDescent="0.35">
      <c r="A19" s="18" t="s">
        <v>120</v>
      </c>
      <c r="B19" s="18" t="s">
        <v>146</v>
      </c>
      <c r="C19" s="18" t="e" vm="6">
        <f t="shared" ca="1" si="0"/>
        <v>#VALUE!</v>
      </c>
      <c r="D19" s="18" t="s">
        <v>147</v>
      </c>
      <c r="E19" s="22">
        <v>44877</v>
      </c>
      <c r="F19" s="18" t="s">
        <v>149</v>
      </c>
      <c r="G19" s="18">
        <v>281</v>
      </c>
      <c r="H19" s="38" t="b">
        <v>0</v>
      </c>
      <c r="J19"/>
      <c r="K19"/>
      <c r="L19"/>
      <c r="M19"/>
      <c r="N19"/>
      <c r="O19"/>
      <c r="P19"/>
      <c r="Q19"/>
      <c r="R19"/>
      <c r="S19"/>
      <c r="T19"/>
    </row>
    <row r="20" spans="1:20" ht="21.75" customHeight="1" x14ac:dyDescent="0.3">
      <c r="A20" s="18" t="s">
        <v>121</v>
      </c>
      <c r="B20" s="18" t="s">
        <v>150</v>
      </c>
      <c r="C20" s="18" t="e" vm="7">
        <f t="shared" ca="1" si="0"/>
        <v>#VALUE!</v>
      </c>
      <c r="D20" s="18" t="s">
        <v>151</v>
      </c>
      <c r="E20" s="22">
        <v>44895</v>
      </c>
      <c r="F20" s="18" t="s">
        <v>149</v>
      </c>
      <c r="G20" s="18">
        <v>526</v>
      </c>
      <c r="H20" s="38" t="b">
        <v>0</v>
      </c>
    </row>
    <row r="21" spans="1:20" ht="12.75" customHeight="1" x14ac:dyDescent="0.3"/>
    <row r="22" spans="1:20" ht="12.75" customHeight="1" x14ac:dyDescent="0.3"/>
    <row r="23" spans="1:20" ht="12.75" customHeight="1" x14ac:dyDescent="0.3">
      <c r="A23" s="19" t="s">
        <v>117</v>
      </c>
      <c r="B23" s="19" t="s">
        <v>154</v>
      </c>
    </row>
    <row r="24" spans="1:20" ht="12.75" customHeight="1" x14ac:dyDescent="0.3">
      <c r="A24" s="19" t="str">
        <f ca="1">IFERROR(__xludf.DUMMYFUNCTION("UNIQUE(B13:B26)")," Morocco")</f>
        <v xml:space="preserve"> Morocco</v>
      </c>
      <c r="B24" s="23" t="s">
        <v>155</v>
      </c>
    </row>
    <row r="25" spans="1:20" ht="12.75" customHeight="1" x14ac:dyDescent="0.3">
      <c r="A25" s="19" t="str">
        <f ca="1">IFERROR(__xludf.DUMMYFUNCTION("""COMPUTED_VALUE"""),"Canada")</f>
        <v>Canada</v>
      </c>
      <c r="B25" s="23" t="s">
        <v>156</v>
      </c>
    </row>
    <row r="26" spans="1:20" ht="12.75" customHeight="1" x14ac:dyDescent="0.3">
      <c r="A26" s="19" t="str">
        <f ca="1">IFERROR(__xludf.DUMMYFUNCTION("""COMPUTED_VALUE""")," USA")</f>
        <v xml:space="preserve"> USA</v>
      </c>
      <c r="B26" s="24" t="s">
        <v>157</v>
      </c>
    </row>
    <row r="27" spans="1:20" ht="12.75" customHeight="1" x14ac:dyDescent="0.3">
      <c r="A27" s="19" t="str">
        <f ca="1">IFERROR(__xludf.DUMMYFUNCTION("""COMPUTED_VALUE""")," Bahamas")</f>
        <v xml:space="preserve"> Bahamas</v>
      </c>
      <c r="B27" s="23" t="s">
        <v>158</v>
      </c>
    </row>
    <row r="28" spans="1:20" ht="12.75" customHeight="1" x14ac:dyDescent="0.3">
      <c r="A28" s="19" t="str">
        <f ca="1">IFERROR(__xludf.DUMMYFUNCTION("""COMPUTED_VALUE"""),"UK")</f>
        <v>UK</v>
      </c>
      <c r="B28" s="23" t="s">
        <v>159</v>
      </c>
    </row>
    <row r="29" spans="1:20" ht="12.75" customHeight="1" x14ac:dyDescent="0.3">
      <c r="A29" s="19" t="str">
        <f ca="1">IFERROR(__xludf.DUMMYFUNCTION("""COMPUTED_VALUE""")," Cambodia")</f>
        <v xml:space="preserve"> Cambodia</v>
      </c>
      <c r="B29" s="23" t="s">
        <v>160</v>
      </c>
    </row>
    <row r="30" spans="1:20" ht="12.75" customHeight="1" x14ac:dyDescent="0.3">
      <c r="A30" s="19" t="str">
        <f ca="1">IFERROR(__xludf.DUMMYFUNCTION("""COMPUTED_VALUE""")," France")</f>
        <v xml:space="preserve"> France</v>
      </c>
      <c r="B30" s="23" t="s">
        <v>161</v>
      </c>
    </row>
  </sheetData>
  <mergeCells count="1">
    <mergeCell ref="J3:L4"/>
  </mergeCells>
  <hyperlinks>
    <hyperlink ref="B24" r:id="rId1" xr:uid="{B130EA2B-4E57-4897-BEFD-5E6A47079259}"/>
    <hyperlink ref="B25" r:id="rId2" xr:uid="{AC7780CB-06B2-49D2-ABCF-7C558CC1DAF6}"/>
    <hyperlink ref="B26" r:id="rId3" xr:uid="{F7F46653-3845-407F-AFDA-0DAEDE4B227B}"/>
    <hyperlink ref="B27" r:id="rId4" xr:uid="{AEAE185E-1613-4DB5-9C6D-9034DD6BFC03}"/>
    <hyperlink ref="B28" r:id="rId5" xr:uid="{C3BA6304-9F54-436F-95BD-516433F5C220}"/>
    <hyperlink ref="B29" r:id="rId6" xr:uid="{D4965258-DC84-40A9-978B-6DDF14AAADFB}"/>
    <hyperlink ref="B30" r:id="rId7" xr:uid="{88775C2B-8375-4C68-A6EF-2800D19F1704}"/>
  </hyperlinks>
  <pageMargins left="0.7" right="0.7" top="0.75" bottom="0.75" header="0" footer="0"/>
  <pageSetup orientation="landscape"/>
  <tableParts count="1">
    <tablePart r:id="rId8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98200-228C-4FDF-B84A-F71E44FAEBC8}">
  <dimension ref="A1:K1000"/>
  <sheetViews>
    <sheetView showGridLines="0" topLeftCell="D1" workbookViewId="0">
      <selection activeCell="K5" sqref="K5"/>
    </sheetView>
  </sheetViews>
  <sheetFormatPr defaultColWidth="12.6328125" defaultRowHeight="15" customHeight="1" x14ac:dyDescent="0.3"/>
  <cols>
    <col min="1" max="1" width="11.36328125" style="18" customWidth="1"/>
    <col min="2" max="2" width="9.36328125" style="18" customWidth="1"/>
    <col min="3" max="3" width="9.6328125" style="18" customWidth="1"/>
    <col min="4" max="4" width="12" style="18" customWidth="1"/>
    <col min="5" max="5" width="9.6328125" style="18" customWidth="1"/>
    <col min="6" max="6" width="7.36328125" style="18" customWidth="1"/>
    <col min="7" max="7" width="8.6328125" style="18" customWidth="1"/>
    <col min="8" max="8" width="14.6328125" style="18" customWidth="1"/>
    <col min="9" max="9" width="17.6328125" style="18" customWidth="1"/>
    <col min="10" max="10" width="10.36328125" style="18" customWidth="1"/>
    <col min="11" max="11" width="21.453125" style="18" customWidth="1"/>
    <col min="12" max="22" width="8.6328125" style="18" customWidth="1"/>
    <col min="23" max="16384" width="12.6328125" style="18"/>
  </cols>
  <sheetData>
    <row r="1" spans="1:11" ht="12.75" customHeight="1" x14ac:dyDescent="0.3"/>
    <row r="2" spans="1:11" ht="12.75" customHeight="1" x14ac:dyDescent="0.3"/>
    <row r="3" spans="1:11" ht="12.75" customHeight="1" x14ac:dyDescent="0.3">
      <c r="K3" s="25" t="s">
        <v>213</v>
      </c>
    </row>
    <row r="4" spans="1:11" ht="12.75" customHeight="1" x14ac:dyDescent="0.3"/>
    <row r="5" spans="1:11" ht="12.75" customHeight="1" x14ac:dyDescent="0.3">
      <c r="A5" s="19" t="s">
        <v>127</v>
      </c>
      <c r="B5" s="20" t="s">
        <v>117</v>
      </c>
      <c r="C5" s="20" t="s">
        <v>128</v>
      </c>
      <c r="D5" s="19" t="s">
        <v>126</v>
      </c>
      <c r="E5" s="19" t="s">
        <v>129</v>
      </c>
      <c r="F5" s="19" t="s">
        <v>130</v>
      </c>
      <c r="K5" s="18" t="e" cm="1" vm="8">
        <f t="array" aca="1" ref="K5" ca="1">_xlfn.GROUPBY(Table_1[[#All],[Name]],Table_1[[#All],[Sales]],_xleta.SUM,3)</f>
        <v>#NAME?</v>
      </c>
    </row>
    <row r="6" spans="1:11" ht="12.75" customHeight="1" x14ac:dyDescent="0.3">
      <c r="A6" s="19" t="s">
        <v>122</v>
      </c>
      <c r="B6" s="19" t="s">
        <v>131</v>
      </c>
      <c r="C6" s="19" t="s">
        <v>132</v>
      </c>
      <c r="D6" s="21">
        <v>44654</v>
      </c>
      <c r="E6" s="19" t="s">
        <v>133</v>
      </c>
      <c r="F6" s="19">
        <v>621</v>
      </c>
    </row>
    <row r="7" spans="1:11" ht="12.75" customHeight="1" x14ac:dyDescent="0.3">
      <c r="A7" s="19" t="s">
        <v>122</v>
      </c>
      <c r="B7" s="19" t="s">
        <v>131</v>
      </c>
      <c r="C7" s="19" t="s">
        <v>134</v>
      </c>
      <c r="D7" s="21">
        <v>44621</v>
      </c>
      <c r="E7" s="19" t="s">
        <v>133</v>
      </c>
      <c r="F7" s="19">
        <v>757</v>
      </c>
    </row>
    <row r="8" spans="1:11" ht="12.75" customHeight="1" x14ac:dyDescent="0.3">
      <c r="A8" s="19" t="s">
        <v>135</v>
      </c>
      <c r="B8" s="20" t="s">
        <v>123</v>
      </c>
      <c r="C8" s="20" t="s">
        <v>136</v>
      </c>
      <c r="D8" s="21">
        <v>44874</v>
      </c>
      <c r="E8" s="19" t="s">
        <v>133</v>
      </c>
      <c r="F8" s="19">
        <v>357</v>
      </c>
    </row>
    <row r="9" spans="1:11" ht="12.75" customHeight="1" x14ac:dyDescent="0.3">
      <c r="A9" s="19" t="s">
        <v>135</v>
      </c>
      <c r="B9" s="19" t="s">
        <v>137</v>
      </c>
      <c r="C9" s="19" t="s">
        <v>138</v>
      </c>
      <c r="D9" s="21">
        <v>44729</v>
      </c>
      <c r="E9" s="19" t="s">
        <v>133</v>
      </c>
      <c r="F9" s="19">
        <v>657</v>
      </c>
    </row>
    <row r="10" spans="1:11" ht="12.75" customHeight="1" x14ac:dyDescent="0.3">
      <c r="A10" s="19" t="s">
        <v>135</v>
      </c>
      <c r="B10" s="19" t="s">
        <v>137</v>
      </c>
      <c r="C10" s="19" t="s">
        <v>139</v>
      </c>
      <c r="D10" s="21">
        <v>44656</v>
      </c>
      <c r="E10" s="19" t="s">
        <v>133</v>
      </c>
      <c r="F10" s="19">
        <v>30</v>
      </c>
    </row>
    <row r="11" spans="1:11" ht="12.75" customHeight="1" x14ac:dyDescent="0.3">
      <c r="A11" s="19" t="s">
        <v>135</v>
      </c>
      <c r="B11" s="20" t="s">
        <v>123</v>
      </c>
      <c r="C11" s="20" t="s">
        <v>140</v>
      </c>
      <c r="D11" s="21">
        <v>44850</v>
      </c>
      <c r="E11" s="19" t="s">
        <v>141</v>
      </c>
      <c r="F11" s="19">
        <v>792</v>
      </c>
    </row>
    <row r="12" spans="1:11" ht="12.75" customHeight="1" x14ac:dyDescent="0.3">
      <c r="A12" s="19" t="s">
        <v>135</v>
      </c>
      <c r="B12" s="19" t="s">
        <v>142</v>
      </c>
      <c r="C12" s="20" t="s">
        <v>140</v>
      </c>
      <c r="D12" s="21">
        <v>44838</v>
      </c>
      <c r="E12" s="19" t="s">
        <v>141</v>
      </c>
      <c r="F12" s="19">
        <v>741</v>
      </c>
    </row>
    <row r="13" spans="1:11" ht="12.75" customHeight="1" x14ac:dyDescent="0.3">
      <c r="A13" s="20" t="s">
        <v>121</v>
      </c>
      <c r="B13" s="20" t="s">
        <v>143</v>
      </c>
      <c r="C13" s="20" t="s">
        <v>144</v>
      </c>
      <c r="D13" s="21">
        <v>44741</v>
      </c>
      <c r="E13" s="19" t="s">
        <v>141</v>
      </c>
      <c r="F13" s="19">
        <v>451</v>
      </c>
    </row>
    <row r="14" spans="1:11" ht="12.75" customHeight="1" x14ac:dyDescent="0.3">
      <c r="A14" s="20" t="s">
        <v>121</v>
      </c>
      <c r="B14" s="20" t="s">
        <v>143</v>
      </c>
      <c r="C14" s="20" t="s">
        <v>144</v>
      </c>
      <c r="D14" s="21">
        <v>44712</v>
      </c>
      <c r="E14" s="19" t="s">
        <v>141</v>
      </c>
      <c r="F14" s="19">
        <v>850</v>
      </c>
    </row>
    <row r="15" spans="1:11" ht="12.75" customHeight="1" x14ac:dyDescent="0.3">
      <c r="A15" s="20" t="s">
        <v>121</v>
      </c>
      <c r="B15" s="20" t="s">
        <v>143</v>
      </c>
      <c r="C15" s="20" t="s">
        <v>145</v>
      </c>
      <c r="D15" s="21">
        <v>44628</v>
      </c>
      <c r="E15" s="19" t="s">
        <v>141</v>
      </c>
      <c r="F15" s="19">
        <v>258</v>
      </c>
    </row>
    <row r="16" spans="1:11" ht="12.75" customHeight="1" x14ac:dyDescent="0.3">
      <c r="A16" s="19" t="s">
        <v>120</v>
      </c>
      <c r="B16" s="19" t="s">
        <v>146</v>
      </c>
      <c r="C16" s="19" t="s">
        <v>147</v>
      </c>
      <c r="D16" s="21">
        <v>44689</v>
      </c>
      <c r="E16" s="19" t="s">
        <v>141</v>
      </c>
      <c r="F16" s="19">
        <v>564</v>
      </c>
    </row>
    <row r="17" spans="1:9" ht="12.75" customHeight="1" x14ac:dyDescent="0.3">
      <c r="A17" s="19" t="s">
        <v>120</v>
      </c>
      <c r="B17" s="19" t="s">
        <v>146</v>
      </c>
      <c r="C17" s="20" t="s">
        <v>148</v>
      </c>
      <c r="D17" s="21">
        <v>44849</v>
      </c>
      <c r="E17" s="19" t="s">
        <v>149</v>
      </c>
      <c r="F17" s="19">
        <v>640</v>
      </c>
    </row>
    <row r="18" spans="1:9" ht="12.75" customHeight="1" x14ac:dyDescent="0.3">
      <c r="A18" s="19" t="s">
        <v>120</v>
      </c>
      <c r="B18" s="19" t="s">
        <v>146</v>
      </c>
      <c r="C18" s="19" t="s">
        <v>147</v>
      </c>
      <c r="D18" s="21">
        <v>44877</v>
      </c>
      <c r="E18" s="19" t="s">
        <v>149</v>
      </c>
      <c r="F18" s="19">
        <v>281</v>
      </c>
    </row>
    <row r="19" spans="1:9" ht="12.75" customHeight="1" x14ac:dyDescent="0.3">
      <c r="A19" s="19" t="s">
        <v>121</v>
      </c>
      <c r="B19" s="19" t="s">
        <v>150</v>
      </c>
      <c r="C19" s="19" t="s">
        <v>151</v>
      </c>
      <c r="D19" s="21">
        <v>44895</v>
      </c>
      <c r="E19" s="19" t="s">
        <v>149</v>
      </c>
      <c r="F19" s="19">
        <v>526</v>
      </c>
    </row>
    <row r="20" spans="1:9" ht="12.75" customHeight="1" x14ac:dyDescent="0.3"/>
    <row r="21" spans="1:9" ht="12.75" customHeight="1" x14ac:dyDescent="0.3"/>
    <row r="22" spans="1:9" ht="12.75" customHeight="1" x14ac:dyDescent="0.3"/>
    <row r="23" spans="1:9" ht="12.75" customHeight="1" x14ac:dyDescent="0.35">
      <c r="H23"/>
      <c r="I23"/>
    </row>
    <row r="24" spans="1:9" ht="12.75" customHeight="1" x14ac:dyDescent="0.35">
      <c r="H24"/>
      <c r="I24"/>
    </row>
    <row r="25" spans="1:9" ht="12.75" customHeight="1" x14ac:dyDescent="0.35">
      <c r="H25"/>
      <c r="I25"/>
    </row>
    <row r="26" spans="1:9" ht="12.75" customHeight="1" x14ac:dyDescent="0.35">
      <c r="H26"/>
      <c r="I26"/>
    </row>
    <row r="27" spans="1:9" ht="12.75" customHeight="1" x14ac:dyDescent="0.35">
      <c r="H27"/>
      <c r="I27"/>
    </row>
    <row r="28" spans="1:9" ht="12.75" customHeight="1" x14ac:dyDescent="0.35">
      <c r="H28"/>
      <c r="I28"/>
    </row>
    <row r="29" spans="1:9" ht="12.75" customHeight="1" x14ac:dyDescent="0.3"/>
    <row r="30" spans="1:9" ht="12.75" customHeight="1" x14ac:dyDescent="0.3"/>
    <row r="31" spans="1:9" ht="12.75" customHeight="1" x14ac:dyDescent="0.3"/>
    <row r="32" spans="1:9" ht="12.75" customHeight="1" x14ac:dyDescent="0.3"/>
    <row r="33" ht="12.75" customHeight="1" x14ac:dyDescent="0.3"/>
    <row r="34" ht="12.75" customHeight="1" x14ac:dyDescent="0.3"/>
    <row r="35" ht="12.75" customHeight="1" x14ac:dyDescent="0.3"/>
    <row r="36" ht="12.75" customHeight="1" x14ac:dyDescent="0.3"/>
    <row r="37" ht="12.75" customHeight="1" x14ac:dyDescent="0.3"/>
    <row r="38" ht="12.75" customHeight="1" x14ac:dyDescent="0.3"/>
    <row r="39" ht="12.75" customHeight="1" x14ac:dyDescent="0.3"/>
    <row r="40" ht="12.75" customHeight="1" x14ac:dyDescent="0.3"/>
    <row r="41" ht="12.75" customHeight="1" x14ac:dyDescent="0.3"/>
    <row r="42" ht="12.75" customHeight="1" x14ac:dyDescent="0.3"/>
    <row r="43" ht="12.75" customHeight="1" x14ac:dyDescent="0.3"/>
    <row r="44" ht="12.75" customHeight="1" x14ac:dyDescent="0.3"/>
    <row r="45" ht="12.75" customHeight="1" x14ac:dyDescent="0.3"/>
    <row r="46" ht="12.75" customHeight="1" x14ac:dyDescent="0.3"/>
    <row r="47" ht="12.75" customHeight="1" x14ac:dyDescent="0.3"/>
    <row r="48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  <row r="107" ht="12.75" customHeight="1" x14ac:dyDescent="0.3"/>
    <row r="108" ht="12.75" customHeight="1" x14ac:dyDescent="0.3"/>
    <row r="109" ht="12.75" customHeight="1" x14ac:dyDescent="0.3"/>
    <row r="110" ht="12.75" customHeight="1" x14ac:dyDescent="0.3"/>
    <row r="111" ht="12.75" customHeight="1" x14ac:dyDescent="0.3"/>
    <row r="112" ht="12.75" customHeight="1" x14ac:dyDescent="0.3"/>
    <row r="113" ht="12.75" customHeight="1" x14ac:dyDescent="0.3"/>
    <row r="114" ht="12.75" customHeight="1" x14ac:dyDescent="0.3"/>
    <row r="115" ht="12.75" customHeight="1" x14ac:dyDescent="0.3"/>
    <row r="116" ht="12.75" customHeight="1" x14ac:dyDescent="0.3"/>
    <row r="117" ht="12.75" customHeight="1" x14ac:dyDescent="0.3"/>
    <row r="118" ht="12.75" customHeight="1" x14ac:dyDescent="0.3"/>
    <row r="119" ht="12.75" customHeight="1" x14ac:dyDescent="0.3"/>
    <row r="120" ht="12.75" customHeight="1" x14ac:dyDescent="0.3"/>
    <row r="121" ht="12.75" customHeight="1" x14ac:dyDescent="0.3"/>
    <row r="122" ht="12.75" customHeight="1" x14ac:dyDescent="0.3"/>
    <row r="123" ht="12.75" customHeight="1" x14ac:dyDescent="0.3"/>
    <row r="124" ht="12.75" customHeight="1" x14ac:dyDescent="0.3"/>
    <row r="125" ht="12.75" customHeight="1" x14ac:dyDescent="0.3"/>
    <row r="126" ht="12.75" customHeight="1" x14ac:dyDescent="0.3"/>
    <row r="127" ht="12.75" customHeight="1" x14ac:dyDescent="0.3"/>
    <row r="128" ht="12.75" customHeight="1" x14ac:dyDescent="0.3"/>
    <row r="129" ht="12.75" customHeight="1" x14ac:dyDescent="0.3"/>
    <row r="130" ht="12.75" customHeight="1" x14ac:dyDescent="0.3"/>
    <row r="131" ht="12.75" customHeight="1" x14ac:dyDescent="0.3"/>
    <row r="132" ht="12.75" customHeight="1" x14ac:dyDescent="0.3"/>
    <row r="133" ht="12.75" customHeight="1" x14ac:dyDescent="0.3"/>
    <row r="134" ht="12.75" customHeight="1" x14ac:dyDescent="0.3"/>
    <row r="135" ht="12.75" customHeight="1" x14ac:dyDescent="0.3"/>
    <row r="136" ht="12.75" customHeight="1" x14ac:dyDescent="0.3"/>
    <row r="137" ht="12.75" customHeight="1" x14ac:dyDescent="0.3"/>
    <row r="138" ht="12.75" customHeight="1" x14ac:dyDescent="0.3"/>
    <row r="139" ht="12.75" customHeight="1" x14ac:dyDescent="0.3"/>
    <row r="140" ht="12.75" customHeight="1" x14ac:dyDescent="0.3"/>
    <row r="141" ht="12.75" customHeight="1" x14ac:dyDescent="0.3"/>
    <row r="142" ht="12.75" customHeight="1" x14ac:dyDescent="0.3"/>
    <row r="143" ht="12.75" customHeight="1" x14ac:dyDescent="0.3"/>
    <row r="144" ht="12.75" customHeight="1" x14ac:dyDescent="0.3"/>
    <row r="145" ht="12.75" customHeight="1" x14ac:dyDescent="0.3"/>
    <row r="146" ht="12.75" customHeight="1" x14ac:dyDescent="0.3"/>
    <row r="147" ht="12.75" customHeight="1" x14ac:dyDescent="0.3"/>
    <row r="148" ht="12.75" customHeight="1" x14ac:dyDescent="0.3"/>
    <row r="149" ht="12.75" customHeight="1" x14ac:dyDescent="0.3"/>
    <row r="150" ht="12.75" customHeight="1" x14ac:dyDescent="0.3"/>
    <row r="151" ht="12.75" customHeight="1" x14ac:dyDescent="0.3"/>
    <row r="152" ht="12.75" customHeight="1" x14ac:dyDescent="0.3"/>
    <row r="153" ht="12.75" customHeight="1" x14ac:dyDescent="0.3"/>
    <row r="154" ht="12.75" customHeight="1" x14ac:dyDescent="0.3"/>
    <row r="155" ht="12.75" customHeight="1" x14ac:dyDescent="0.3"/>
    <row r="156" ht="12.75" customHeight="1" x14ac:dyDescent="0.3"/>
    <row r="157" ht="12.75" customHeight="1" x14ac:dyDescent="0.3"/>
    <row r="158" ht="12.75" customHeight="1" x14ac:dyDescent="0.3"/>
    <row r="159" ht="12.75" customHeight="1" x14ac:dyDescent="0.3"/>
    <row r="160" ht="12.75" customHeight="1" x14ac:dyDescent="0.3"/>
    <row r="161" ht="12.75" customHeight="1" x14ac:dyDescent="0.3"/>
    <row r="162" ht="12.75" customHeight="1" x14ac:dyDescent="0.3"/>
    <row r="163" ht="12.75" customHeight="1" x14ac:dyDescent="0.3"/>
    <row r="164" ht="12.75" customHeight="1" x14ac:dyDescent="0.3"/>
    <row r="165" ht="12.75" customHeight="1" x14ac:dyDescent="0.3"/>
    <row r="166" ht="12.75" customHeight="1" x14ac:dyDescent="0.3"/>
    <row r="167" ht="12.75" customHeight="1" x14ac:dyDescent="0.3"/>
    <row r="168" ht="12.75" customHeight="1" x14ac:dyDescent="0.3"/>
    <row r="169" ht="12.75" customHeight="1" x14ac:dyDescent="0.3"/>
    <row r="170" ht="12.75" customHeight="1" x14ac:dyDescent="0.3"/>
    <row r="171" ht="12.75" customHeight="1" x14ac:dyDescent="0.3"/>
    <row r="172" ht="12.75" customHeight="1" x14ac:dyDescent="0.3"/>
    <row r="173" ht="12.75" customHeight="1" x14ac:dyDescent="0.3"/>
    <row r="174" ht="12.75" customHeight="1" x14ac:dyDescent="0.3"/>
    <row r="175" ht="12.75" customHeight="1" x14ac:dyDescent="0.3"/>
    <row r="176" ht="12.75" customHeight="1" x14ac:dyDescent="0.3"/>
    <row r="177" ht="12.75" customHeight="1" x14ac:dyDescent="0.3"/>
    <row r="178" ht="12.75" customHeight="1" x14ac:dyDescent="0.3"/>
    <row r="179" ht="12.75" customHeight="1" x14ac:dyDescent="0.3"/>
    <row r="180" ht="12.75" customHeight="1" x14ac:dyDescent="0.3"/>
    <row r="181" ht="12.75" customHeight="1" x14ac:dyDescent="0.3"/>
    <row r="182" ht="12.75" customHeight="1" x14ac:dyDescent="0.3"/>
    <row r="183" ht="12.75" customHeight="1" x14ac:dyDescent="0.3"/>
    <row r="184" ht="12.75" customHeight="1" x14ac:dyDescent="0.3"/>
    <row r="185" ht="12.75" customHeight="1" x14ac:dyDescent="0.3"/>
    <row r="186" ht="12.75" customHeight="1" x14ac:dyDescent="0.3"/>
    <row r="187" ht="12.75" customHeight="1" x14ac:dyDescent="0.3"/>
    <row r="188" ht="12.75" customHeight="1" x14ac:dyDescent="0.3"/>
    <row r="189" ht="12.75" customHeight="1" x14ac:dyDescent="0.3"/>
    <row r="190" ht="12.75" customHeight="1" x14ac:dyDescent="0.3"/>
    <row r="191" ht="12.75" customHeight="1" x14ac:dyDescent="0.3"/>
    <row r="192" ht="12.75" customHeight="1" x14ac:dyDescent="0.3"/>
    <row r="193" ht="12.75" customHeight="1" x14ac:dyDescent="0.3"/>
    <row r="194" ht="12.75" customHeight="1" x14ac:dyDescent="0.3"/>
    <row r="195" ht="12.75" customHeight="1" x14ac:dyDescent="0.3"/>
    <row r="196" ht="12.75" customHeight="1" x14ac:dyDescent="0.3"/>
    <row r="197" ht="12.75" customHeight="1" x14ac:dyDescent="0.3"/>
    <row r="198" ht="12.75" customHeight="1" x14ac:dyDescent="0.3"/>
    <row r="199" ht="12.75" customHeight="1" x14ac:dyDescent="0.3"/>
    <row r="200" ht="12.75" customHeight="1" x14ac:dyDescent="0.3"/>
    <row r="201" ht="12.75" customHeight="1" x14ac:dyDescent="0.3"/>
    <row r="202" ht="12.75" customHeight="1" x14ac:dyDescent="0.3"/>
    <row r="203" ht="12.75" customHeight="1" x14ac:dyDescent="0.3"/>
    <row r="204" ht="12.75" customHeight="1" x14ac:dyDescent="0.3"/>
    <row r="205" ht="12.75" customHeight="1" x14ac:dyDescent="0.3"/>
    <row r="206" ht="12.75" customHeight="1" x14ac:dyDescent="0.3"/>
    <row r="207" ht="12.75" customHeight="1" x14ac:dyDescent="0.3"/>
    <row r="208" ht="12.75" customHeight="1" x14ac:dyDescent="0.3"/>
    <row r="209" ht="12.75" customHeight="1" x14ac:dyDescent="0.3"/>
    <row r="210" ht="12.75" customHeight="1" x14ac:dyDescent="0.3"/>
    <row r="211" ht="12.75" customHeight="1" x14ac:dyDescent="0.3"/>
    <row r="212" ht="12.75" customHeight="1" x14ac:dyDescent="0.3"/>
    <row r="213" ht="12.75" customHeight="1" x14ac:dyDescent="0.3"/>
    <row r="214" ht="12.75" customHeight="1" x14ac:dyDescent="0.3"/>
    <row r="215" ht="12.75" customHeight="1" x14ac:dyDescent="0.3"/>
    <row r="216" ht="12.75" customHeight="1" x14ac:dyDescent="0.3"/>
    <row r="217" ht="12.75" customHeight="1" x14ac:dyDescent="0.3"/>
    <row r="218" ht="12.75" customHeight="1" x14ac:dyDescent="0.3"/>
    <row r="219" ht="12.75" customHeight="1" x14ac:dyDescent="0.3"/>
    <row r="220" ht="12.75" customHeight="1" x14ac:dyDescent="0.3"/>
    <row r="221" ht="12.75" customHeight="1" x14ac:dyDescent="0.3"/>
    <row r="222" ht="12.75" customHeight="1" x14ac:dyDescent="0.3"/>
    <row r="223" ht="12.75" customHeight="1" x14ac:dyDescent="0.3"/>
    <row r="224" ht="12.75" customHeight="1" x14ac:dyDescent="0.3"/>
    <row r="225" ht="12.75" customHeight="1" x14ac:dyDescent="0.3"/>
    <row r="226" ht="12.75" customHeight="1" x14ac:dyDescent="0.3"/>
    <row r="227" ht="12.75" customHeight="1" x14ac:dyDescent="0.3"/>
    <row r="228" ht="12.75" customHeight="1" x14ac:dyDescent="0.3"/>
    <row r="229" ht="12.75" customHeight="1" x14ac:dyDescent="0.3"/>
    <row r="230" ht="12.75" customHeight="1" x14ac:dyDescent="0.3"/>
    <row r="231" ht="12.75" customHeight="1" x14ac:dyDescent="0.3"/>
    <row r="232" ht="12.75" customHeight="1" x14ac:dyDescent="0.3"/>
    <row r="233" ht="12.75" customHeight="1" x14ac:dyDescent="0.3"/>
    <row r="234" ht="12.75" customHeight="1" x14ac:dyDescent="0.3"/>
    <row r="235" ht="12.75" customHeight="1" x14ac:dyDescent="0.3"/>
    <row r="236" ht="12.75" customHeight="1" x14ac:dyDescent="0.3"/>
    <row r="237" ht="12.75" customHeight="1" x14ac:dyDescent="0.3"/>
    <row r="238" ht="12.75" customHeight="1" x14ac:dyDescent="0.3"/>
    <row r="239" ht="12.75" customHeight="1" x14ac:dyDescent="0.3"/>
    <row r="240" ht="12.75" customHeight="1" x14ac:dyDescent="0.3"/>
    <row r="241" ht="12.75" customHeight="1" x14ac:dyDescent="0.3"/>
    <row r="242" ht="12.75" customHeight="1" x14ac:dyDescent="0.3"/>
    <row r="243" ht="12.75" customHeight="1" x14ac:dyDescent="0.3"/>
    <row r="244" ht="12.75" customHeight="1" x14ac:dyDescent="0.3"/>
    <row r="245" ht="12.75" customHeight="1" x14ac:dyDescent="0.3"/>
    <row r="246" ht="12.75" customHeight="1" x14ac:dyDescent="0.3"/>
    <row r="247" ht="12.75" customHeight="1" x14ac:dyDescent="0.3"/>
    <row r="248" ht="12.75" customHeight="1" x14ac:dyDescent="0.3"/>
    <row r="249" ht="12.75" customHeight="1" x14ac:dyDescent="0.3"/>
    <row r="250" ht="12.75" customHeight="1" x14ac:dyDescent="0.3"/>
    <row r="251" ht="12.75" customHeight="1" x14ac:dyDescent="0.3"/>
    <row r="252" ht="12.75" customHeight="1" x14ac:dyDescent="0.3"/>
    <row r="253" ht="12.75" customHeight="1" x14ac:dyDescent="0.3"/>
    <row r="254" ht="12.75" customHeight="1" x14ac:dyDescent="0.3"/>
    <row r="255" ht="12.75" customHeight="1" x14ac:dyDescent="0.3"/>
    <row r="256" ht="12.75" customHeight="1" x14ac:dyDescent="0.3"/>
    <row r="257" ht="12.75" customHeight="1" x14ac:dyDescent="0.3"/>
    <row r="258" ht="12.75" customHeight="1" x14ac:dyDescent="0.3"/>
    <row r="259" ht="12.75" customHeight="1" x14ac:dyDescent="0.3"/>
    <row r="260" ht="12.75" customHeight="1" x14ac:dyDescent="0.3"/>
    <row r="261" ht="12.75" customHeight="1" x14ac:dyDescent="0.3"/>
    <row r="262" ht="12.75" customHeight="1" x14ac:dyDescent="0.3"/>
    <row r="263" ht="12.75" customHeight="1" x14ac:dyDescent="0.3"/>
    <row r="264" ht="12.75" customHeight="1" x14ac:dyDescent="0.3"/>
    <row r="265" ht="12.75" customHeight="1" x14ac:dyDescent="0.3"/>
    <row r="266" ht="12.75" customHeight="1" x14ac:dyDescent="0.3"/>
    <row r="267" ht="12.75" customHeight="1" x14ac:dyDescent="0.3"/>
    <row r="268" ht="12.75" customHeight="1" x14ac:dyDescent="0.3"/>
    <row r="269" ht="12.75" customHeight="1" x14ac:dyDescent="0.3"/>
    <row r="270" ht="12.75" customHeight="1" x14ac:dyDescent="0.3"/>
    <row r="271" ht="12.75" customHeight="1" x14ac:dyDescent="0.3"/>
    <row r="272" ht="12.75" customHeight="1" x14ac:dyDescent="0.3"/>
    <row r="273" ht="12.75" customHeight="1" x14ac:dyDescent="0.3"/>
    <row r="274" ht="12.75" customHeight="1" x14ac:dyDescent="0.3"/>
    <row r="275" ht="12.75" customHeight="1" x14ac:dyDescent="0.3"/>
    <row r="276" ht="12.75" customHeight="1" x14ac:dyDescent="0.3"/>
    <row r="277" ht="12.75" customHeight="1" x14ac:dyDescent="0.3"/>
    <row r="278" ht="12.75" customHeight="1" x14ac:dyDescent="0.3"/>
    <row r="279" ht="12.75" customHeight="1" x14ac:dyDescent="0.3"/>
    <row r="280" ht="12.75" customHeight="1" x14ac:dyDescent="0.3"/>
    <row r="281" ht="12.75" customHeight="1" x14ac:dyDescent="0.3"/>
    <row r="282" ht="12.75" customHeight="1" x14ac:dyDescent="0.3"/>
    <row r="283" ht="12.75" customHeight="1" x14ac:dyDescent="0.3"/>
    <row r="284" ht="12.75" customHeight="1" x14ac:dyDescent="0.3"/>
    <row r="285" ht="12.75" customHeight="1" x14ac:dyDescent="0.3"/>
    <row r="286" ht="12.75" customHeight="1" x14ac:dyDescent="0.3"/>
    <row r="287" ht="12.75" customHeight="1" x14ac:dyDescent="0.3"/>
    <row r="288" ht="12.75" customHeight="1" x14ac:dyDescent="0.3"/>
    <row r="289" ht="12.75" customHeight="1" x14ac:dyDescent="0.3"/>
    <row r="290" ht="12.75" customHeight="1" x14ac:dyDescent="0.3"/>
    <row r="291" ht="12.75" customHeight="1" x14ac:dyDescent="0.3"/>
    <row r="292" ht="12.75" customHeight="1" x14ac:dyDescent="0.3"/>
    <row r="293" ht="12.75" customHeight="1" x14ac:dyDescent="0.3"/>
    <row r="294" ht="12.75" customHeight="1" x14ac:dyDescent="0.3"/>
    <row r="295" ht="12.75" customHeight="1" x14ac:dyDescent="0.3"/>
    <row r="296" ht="12.75" customHeight="1" x14ac:dyDescent="0.3"/>
    <row r="297" ht="12.75" customHeight="1" x14ac:dyDescent="0.3"/>
    <row r="298" ht="12.75" customHeight="1" x14ac:dyDescent="0.3"/>
    <row r="299" ht="12.75" customHeight="1" x14ac:dyDescent="0.3"/>
    <row r="300" ht="12.75" customHeight="1" x14ac:dyDescent="0.3"/>
    <row r="301" ht="12.75" customHeight="1" x14ac:dyDescent="0.3"/>
    <row r="302" ht="12.75" customHeight="1" x14ac:dyDescent="0.3"/>
    <row r="303" ht="12.75" customHeight="1" x14ac:dyDescent="0.3"/>
    <row r="304" ht="12.75" customHeight="1" x14ac:dyDescent="0.3"/>
    <row r="305" ht="12.75" customHeight="1" x14ac:dyDescent="0.3"/>
    <row r="306" ht="12.75" customHeight="1" x14ac:dyDescent="0.3"/>
    <row r="307" ht="12.75" customHeight="1" x14ac:dyDescent="0.3"/>
    <row r="308" ht="12.75" customHeight="1" x14ac:dyDescent="0.3"/>
    <row r="309" ht="12.75" customHeight="1" x14ac:dyDescent="0.3"/>
    <row r="310" ht="12.75" customHeight="1" x14ac:dyDescent="0.3"/>
    <row r="311" ht="12.75" customHeight="1" x14ac:dyDescent="0.3"/>
    <row r="312" ht="12.75" customHeight="1" x14ac:dyDescent="0.3"/>
    <row r="313" ht="12.75" customHeight="1" x14ac:dyDescent="0.3"/>
    <row r="314" ht="12.75" customHeight="1" x14ac:dyDescent="0.3"/>
    <row r="315" ht="12.75" customHeight="1" x14ac:dyDescent="0.3"/>
    <row r="316" ht="12.75" customHeight="1" x14ac:dyDescent="0.3"/>
    <row r="317" ht="12.75" customHeight="1" x14ac:dyDescent="0.3"/>
    <row r="318" ht="12.75" customHeight="1" x14ac:dyDescent="0.3"/>
    <row r="319" ht="12.75" customHeight="1" x14ac:dyDescent="0.3"/>
    <row r="320" ht="12.75" customHeight="1" x14ac:dyDescent="0.3"/>
    <row r="321" ht="12.75" customHeight="1" x14ac:dyDescent="0.3"/>
    <row r="322" ht="12.75" customHeight="1" x14ac:dyDescent="0.3"/>
    <row r="323" ht="12.75" customHeight="1" x14ac:dyDescent="0.3"/>
    <row r="324" ht="12.75" customHeight="1" x14ac:dyDescent="0.3"/>
    <row r="325" ht="12.75" customHeight="1" x14ac:dyDescent="0.3"/>
    <row r="326" ht="12.75" customHeight="1" x14ac:dyDescent="0.3"/>
    <row r="327" ht="12.75" customHeight="1" x14ac:dyDescent="0.3"/>
    <row r="328" ht="12.75" customHeight="1" x14ac:dyDescent="0.3"/>
    <row r="329" ht="12.75" customHeight="1" x14ac:dyDescent="0.3"/>
    <row r="330" ht="12.75" customHeight="1" x14ac:dyDescent="0.3"/>
    <row r="331" ht="12.75" customHeight="1" x14ac:dyDescent="0.3"/>
    <row r="332" ht="12.75" customHeight="1" x14ac:dyDescent="0.3"/>
    <row r="333" ht="12.75" customHeight="1" x14ac:dyDescent="0.3"/>
    <row r="334" ht="12.75" customHeight="1" x14ac:dyDescent="0.3"/>
    <row r="335" ht="12.75" customHeight="1" x14ac:dyDescent="0.3"/>
    <row r="336" ht="12.75" customHeight="1" x14ac:dyDescent="0.3"/>
    <row r="337" ht="12.75" customHeight="1" x14ac:dyDescent="0.3"/>
    <row r="338" ht="12.75" customHeight="1" x14ac:dyDescent="0.3"/>
    <row r="339" ht="12.75" customHeight="1" x14ac:dyDescent="0.3"/>
    <row r="340" ht="12.75" customHeight="1" x14ac:dyDescent="0.3"/>
    <row r="341" ht="12.75" customHeight="1" x14ac:dyDescent="0.3"/>
    <row r="342" ht="12.75" customHeight="1" x14ac:dyDescent="0.3"/>
    <row r="343" ht="12.75" customHeight="1" x14ac:dyDescent="0.3"/>
    <row r="344" ht="12.75" customHeight="1" x14ac:dyDescent="0.3"/>
    <row r="345" ht="12.75" customHeight="1" x14ac:dyDescent="0.3"/>
    <row r="346" ht="12.75" customHeight="1" x14ac:dyDescent="0.3"/>
    <row r="347" ht="12.75" customHeight="1" x14ac:dyDescent="0.3"/>
    <row r="348" ht="12.75" customHeight="1" x14ac:dyDescent="0.3"/>
    <row r="349" ht="12.75" customHeight="1" x14ac:dyDescent="0.3"/>
    <row r="350" ht="12.75" customHeight="1" x14ac:dyDescent="0.3"/>
    <row r="351" ht="12.75" customHeight="1" x14ac:dyDescent="0.3"/>
    <row r="352" ht="12.75" customHeight="1" x14ac:dyDescent="0.3"/>
    <row r="353" ht="12.75" customHeight="1" x14ac:dyDescent="0.3"/>
    <row r="354" ht="12.75" customHeight="1" x14ac:dyDescent="0.3"/>
    <row r="355" ht="12.75" customHeight="1" x14ac:dyDescent="0.3"/>
    <row r="356" ht="12.75" customHeight="1" x14ac:dyDescent="0.3"/>
    <row r="357" ht="12.75" customHeight="1" x14ac:dyDescent="0.3"/>
    <row r="358" ht="12.75" customHeight="1" x14ac:dyDescent="0.3"/>
    <row r="359" ht="12.75" customHeight="1" x14ac:dyDescent="0.3"/>
    <row r="360" ht="12.75" customHeight="1" x14ac:dyDescent="0.3"/>
    <row r="361" ht="12.75" customHeight="1" x14ac:dyDescent="0.3"/>
    <row r="362" ht="12.75" customHeight="1" x14ac:dyDescent="0.3"/>
    <row r="363" ht="12.75" customHeight="1" x14ac:dyDescent="0.3"/>
    <row r="364" ht="12.75" customHeight="1" x14ac:dyDescent="0.3"/>
    <row r="365" ht="12.75" customHeight="1" x14ac:dyDescent="0.3"/>
    <row r="366" ht="12.75" customHeight="1" x14ac:dyDescent="0.3"/>
    <row r="367" ht="12.75" customHeight="1" x14ac:dyDescent="0.3"/>
    <row r="368" ht="12.75" customHeight="1" x14ac:dyDescent="0.3"/>
    <row r="369" ht="12.75" customHeight="1" x14ac:dyDescent="0.3"/>
    <row r="370" ht="12.75" customHeight="1" x14ac:dyDescent="0.3"/>
    <row r="371" ht="12.75" customHeight="1" x14ac:dyDescent="0.3"/>
    <row r="372" ht="12.75" customHeight="1" x14ac:dyDescent="0.3"/>
    <row r="373" ht="12.75" customHeight="1" x14ac:dyDescent="0.3"/>
    <row r="374" ht="12.75" customHeight="1" x14ac:dyDescent="0.3"/>
    <row r="375" ht="12.75" customHeight="1" x14ac:dyDescent="0.3"/>
    <row r="376" ht="12.75" customHeight="1" x14ac:dyDescent="0.3"/>
    <row r="377" ht="12.75" customHeight="1" x14ac:dyDescent="0.3"/>
    <row r="378" ht="12.75" customHeight="1" x14ac:dyDescent="0.3"/>
    <row r="379" ht="12.75" customHeight="1" x14ac:dyDescent="0.3"/>
    <row r="380" ht="12.75" customHeight="1" x14ac:dyDescent="0.3"/>
    <row r="381" ht="12.75" customHeight="1" x14ac:dyDescent="0.3"/>
    <row r="382" ht="12.75" customHeight="1" x14ac:dyDescent="0.3"/>
    <row r="383" ht="12.75" customHeight="1" x14ac:dyDescent="0.3"/>
    <row r="384" ht="12.75" customHeight="1" x14ac:dyDescent="0.3"/>
    <row r="385" ht="12.75" customHeight="1" x14ac:dyDescent="0.3"/>
    <row r="386" ht="12.75" customHeight="1" x14ac:dyDescent="0.3"/>
    <row r="387" ht="12.75" customHeight="1" x14ac:dyDescent="0.3"/>
    <row r="388" ht="12.75" customHeight="1" x14ac:dyDescent="0.3"/>
    <row r="389" ht="12.75" customHeight="1" x14ac:dyDescent="0.3"/>
    <row r="390" ht="12.75" customHeight="1" x14ac:dyDescent="0.3"/>
    <row r="391" ht="12.75" customHeight="1" x14ac:dyDescent="0.3"/>
    <row r="392" ht="12.75" customHeight="1" x14ac:dyDescent="0.3"/>
    <row r="393" ht="12.75" customHeight="1" x14ac:dyDescent="0.3"/>
    <row r="394" ht="12.75" customHeight="1" x14ac:dyDescent="0.3"/>
    <row r="395" ht="12.75" customHeight="1" x14ac:dyDescent="0.3"/>
    <row r="396" ht="12.75" customHeight="1" x14ac:dyDescent="0.3"/>
    <row r="397" ht="12.75" customHeight="1" x14ac:dyDescent="0.3"/>
    <row r="398" ht="12.75" customHeight="1" x14ac:dyDescent="0.3"/>
    <row r="399" ht="12.75" customHeight="1" x14ac:dyDescent="0.3"/>
    <row r="400" ht="12.75" customHeight="1" x14ac:dyDescent="0.3"/>
    <row r="401" ht="12.75" customHeight="1" x14ac:dyDescent="0.3"/>
    <row r="402" ht="12.75" customHeight="1" x14ac:dyDescent="0.3"/>
    <row r="403" ht="12.75" customHeight="1" x14ac:dyDescent="0.3"/>
    <row r="404" ht="12.75" customHeight="1" x14ac:dyDescent="0.3"/>
    <row r="405" ht="12.75" customHeight="1" x14ac:dyDescent="0.3"/>
    <row r="406" ht="12.75" customHeight="1" x14ac:dyDescent="0.3"/>
    <row r="407" ht="12.75" customHeight="1" x14ac:dyDescent="0.3"/>
    <row r="408" ht="12.75" customHeight="1" x14ac:dyDescent="0.3"/>
    <row r="409" ht="12.75" customHeight="1" x14ac:dyDescent="0.3"/>
    <row r="410" ht="12.75" customHeight="1" x14ac:dyDescent="0.3"/>
    <row r="411" ht="12.75" customHeight="1" x14ac:dyDescent="0.3"/>
    <row r="412" ht="12.75" customHeight="1" x14ac:dyDescent="0.3"/>
    <row r="413" ht="12.75" customHeight="1" x14ac:dyDescent="0.3"/>
    <row r="414" ht="12.75" customHeight="1" x14ac:dyDescent="0.3"/>
    <row r="415" ht="12.75" customHeight="1" x14ac:dyDescent="0.3"/>
    <row r="416" ht="12.75" customHeight="1" x14ac:dyDescent="0.3"/>
    <row r="417" ht="12.75" customHeight="1" x14ac:dyDescent="0.3"/>
    <row r="418" ht="12.75" customHeight="1" x14ac:dyDescent="0.3"/>
    <row r="419" ht="12.75" customHeight="1" x14ac:dyDescent="0.3"/>
    <row r="420" ht="12.75" customHeight="1" x14ac:dyDescent="0.3"/>
    <row r="421" ht="12.75" customHeight="1" x14ac:dyDescent="0.3"/>
    <row r="422" ht="12.75" customHeight="1" x14ac:dyDescent="0.3"/>
    <row r="423" ht="12.75" customHeight="1" x14ac:dyDescent="0.3"/>
    <row r="424" ht="12.75" customHeight="1" x14ac:dyDescent="0.3"/>
    <row r="425" ht="12.75" customHeight="1" x14ac:dyDescent="0.3"/>
    <row r="426" ht="12.75" customHeight="1" x14ac:dyDescent="0.3"/>
    <row r="427" ht="12.75" customHeight="1" x14ac:dyDescent="0.3"/>
    <row r="428" ht="12.75" customHeight="1" x14ac:dyDescent="0.3"/>
    <row r="429" ht="12.75" customHeight="1" x14ac:dyDescent="0.3"/>
    <row r="430" ht="12.75" customHeight="1" x14ac:dyDescent="0.3"/>
    <row r="431" ht="12.75" customHeight="1" x14ac:dyDescent="0.3"/>
    <row r="432" ht="12.75" customHeight="1" x14ac:dyDescent="0.3"/>
    <row r="433" ht="12.75" customHeight="1" x14ac:dyDescent="0.3"/>
    <row r="434" ht="12.75" customHeight="1" x14ac:dyDescent="0.3"/>
    <row r="435" ht="12.75" customHeight="1" x14ac:dyDescent="0.3"/>
    <row r="436" ht="12.75" customHeight="1" x14ac:dyDescent="0.3"/>
    <row r="437" ht="12.75" customHeight="1" x14ac:dyDescent="0.3"/>
    <row r="438" ht="12.75" customHeight="1" x14ac:dyDescent="0.3"/>
    <row r="439" ht="12.75" customHeight="1" x14ac:dyDescent="0.3"/>
    <row r="440" ht="12.75" customHeight="1" x14ac:dyDescent="0.3"/>
    <row r="441" ht="12.75" customHeight="1" x14ac:dyDescent="0.3"/>
    <row r="442" ht="12.75" customHeight="1" x14ac:dyDescent="0.3"/>
    <row r="443" ht="12.75" customHeight="1" x14ac:dyDescent="0.3"/>
    <row r="444" ht="12.75" customHeight="1" x14ac:dyDescent="0.3"/>
    <row r="445" ht="12.75" customHeight="1" x14ac:dyDescent="0.3"/>
    <row r="446" ht="12.75" customHeight="1" x14ac:dyDescent="0.3"/>
    <row r="447" ht="12.75" customHeight="1" x14ac:dyDescent="0.3"/>
    <row r="448" ht="12.75" customHeight="1" x14ac:dyDescent="0.3"/>
    <row r="449" ht="12.75" customHeight="1" x14ac:dyDescent="0.3"/>
    <row r="450" ht="12.75" customHeight="1" x14ac:dyDescent="0.3"/>
    <row r="451" ht="12.75" customHeight="1" x14ac:dyDescent="0.3"/>
    <row r="452" ht="12.75" customHeight="1" x14ac:dyDescent="0.3"/>
    <row r="453" ht="12.75" customHeight="1" x14ac:dyDescent="0.3"/>
    <row r="454" ht="12.75" customHeight="1" x14ac:dyDescent="0.3"/>
    <row r="455" ht="12.75" customHeight="1" x14ac:dyDescent="0.3"/>
    <row r="456" ht="12.75" customHeight="1" x14ac:dyDescent="0.3"/>
    <row r="457" ht="12.75" customHeight="1" x14ac:dyDescent="0.3"/>
    <row r="458" ht="12.75" customHeight="1" x14ac:dyDescent="0.3"/>
    <row r="459" ht="12.75" customHeight="1" x14ac:dyDescent="0.3"/>
    <row r="460" ht="12.75" customHeight="1" x14ac:dyDescent="0.3"/>
    <row r="461" ht="12.75" customHeight="1" x14ac:dyDescent="0.3"/>
    <row r="462" ht="12.75" customHeight="1" x14ac:dyDescent="0.3"/>
    <row r="463" ht="12.75" customHeight="1" x14ac:dyDescent="0.3"/>
    <row r="464" ht="12.75" customHeight="1" x14ac:dyDescent="0.3"/>
    <row r="465" ht="12.75" customHeight="1" x14ac:dyDescent="0.3"/>
    <row r="466" ht="12.75" customHeight="1" x14ac:dyDescent="0.3"/>
    <row r="467" ht="12.75" customHeight="1" x14ac:dyDescent="0.3"/>
    <row r="468" ht="12.75" customHeight="1" x14ac:dyDescent="0.3"/>
    <row r="469" ht="12.75" customHeight="1" x14ac:dyDescent="0.3"/>
    <row r="470" ht="12.75" customHeight="1" x14ac:dyDescent="0.3"/>
    <row r="471" ht="12.75" customHeight="1" x14ac:dyDescent="0.3"/>
    <row r="472" ht="12.75" customHeight="1" x14ac:dyDescent="0.3"/>
    <row r="473" ht="12.75" customHeight="1" x14ac:dyDescent="0.3"/>
    <row r="474" ht="12.75" customHeight="1" x14ac:dyDescent="0.3"/>
    <row r="475" ht="12.75" customHeight="1" x14ac:dyDescent="0.3"/>
    <row r="476" ht="12.75" customHeight="1" x14ac:dyDescent="0.3"/>
    <row r="477" ht="12.75" customHeight="1" x14ac:dyDescent="0.3"/>
    <row r="478" ht="12.75" customHeight="1" x14ac:dyDescent="0.3"/>
    <row r="479" ht="12.75" customHeight="1" x14ac:dyDescent="0.3"/>
    <row r="480" ht="12.75" customHeight="1" x14ac:dyDescent="0.3"/>
    <row r="481" ht="12.75" customHeight="1" x14ac:dyDescent="0.3"/>
    <row r="482" ht="12.75" customHeight="1" x14ac:dyDescent="0.3"/>
    <row r="483" ht="12.75" customHeight="1" x14ac:dyDescent="0.3"/>
    <row r="484" ht="12.75" customHeight="1" x14ac:dyDescent="0.3"/>
    <row r="485" ht="12.75" customHeight="1" x14ac:dyDescent="0.3"/>
    <row r="486" ht="12.75" customHeight="1" x14ac:dyDescent="0.3"/>
    <row r="487" ht="12.75" customHeight="1" x14ac:dyDescent="0.3"/>
    <row r="488" ht="12.75" customHeight="1" x14ac:dyDescent="0.3"/>
    <row r="489" ht="12.75" customHeight="1" x14ac:dyDescent="0.3"/>
    <row r="490" ht="12.75" customHeight="1" x14ac:dyDescent="0.3"/>
    <row r="491" ht="12.75" customHeight="1" x14ac:dyDescent="0.3"/>
    <row r="492" ht="12.75" customHeight="1" x14ac:dyDescent="0.3"/>
    <row r="493" ht="12.75" customHeight="1" x14ac:dyDescent="0.3"/>
    <row r="494" ht="12.75" customHeight="1" x14ac:dyDescent="0.3"/>
    <row r="495" ht="12.75" customHeight="1" x14ac:dyDescent="0.3"/>
    <row r="496" ht="12.75" customHeight="1" x14ac:dyDescent="0.3"/>
    <row r="497" ht="12.75" customHeight="1" x14ac:dyDescent="0.3"/>
    <row r="498" ht="12.75" customHeight="1" x14ac:dyDescent="0.3"/>
    <row r="499" ht="12.75" customHeight="1" x14ac:dyDescent="0.3"/>
    <row r="500" ht="12.75" customHeight="1" x14ac:dyDescent="0.3"/>
    <row r="501" ht="12.75" customHeight="1" x14ac:dyDescent="0.3"/>
    <row r="502" ht="12.75" customHeight="1" x14ac:dyDescent="0.3"/>
    <row r="503" ht="12.75" customHeight="1" x14ac:dyDescent="0.3"/>
    <row r="504" ht="12.75" customHeight="1" x14ac:dyDescent="0.3"/>
    <row r="505" ht="12.75" customHeight="1" x14ac:dyDescent="0.3"/>
    <row r="506" ht="12.75" customHeight="1" x14ac:dyDescent="0.3"/>
    <row r="507" ht="12.75" customHeight="1" x14ac:dyDescent="0.3"/>
    <row r="508" ht="12.75" customHeight="1" x14ac:dyDescent="0.3"/>
    <row r="509" ht="12.75" customHeight="1" x14ac:dyDescent="0.3"/>
    <row r="510" ht="12.75" customHeight="1" x14ac:dyDescent="0.3"/>
    <row r="511" ht="12.75" customHeight="1" x14ac:dyDescent="0.3"/>
    <row r="512" ht="12.75" customHeight="1" x14ac:dyDescent="0.3"/>
    <row r="513" ht="12.75" customHeight="1" x14ac:dyDescent="0.3"/>
    <row r="514" ht="12.75" customHeight="1" x14ac:dyDescent="0.3"/>
    <row r="515" ht="12.75" customHeight="1" x14ac:dyDescent="0.3"/>
    <row r="516" ht="12.75" customHeight="1" x14ac:dyDescent="0.3"/>
    <row r="517" ht="12.75" customHeight="1" x14ac:dyDescent="0.3"/>
    <row r="518" ht="12.75" customHeight="1" x14ac:dyDescent="0.3"/>
    <row r="519" ht="12.75" customHeight="1" x14ac:dyDescent="0.3"/>
    <row r="520" ht="12.75" customHeight="1" x14ac:dyDescent="0.3"/>
    <row r="521" ht="12.75" customHeight="1" x14ac:dyDescent="0.3"/>
    <row r="522" ht="12.75" customHeight="1" x14ac:dyDescent="0.3"/>
    <row r="523" ht="12.75" customHeight="1" x14ac:dyDescent="0.3"/>
    <row r="524" ht="12.75" customHeight="1" x14ac:dyDescent="0.3"/>
    <row r="525" ht="12.75" customHeight="1" x14ac:dyDescent="0.3"/>
    <row r="526" ht="12.75" customHeight="1" x14ac:dyDescent="0.3"/>
    <row r="527" ht="12.75" customHeight="1" x14ac:dyDescent="0.3"/>
    <row r="528" ht="12.75" customHeight="1" x14ac:dyDescent="0.3"/>
    <row r="529" ht="12.75" customHeight="1" x14ac:dyDescent="0.3"/>
    <row r="530" ht="12.75" customHeight="1" x14ac:dyDescent="0.3"/>
    <row r="531" ht="12.75" customHeight="1" x14ac:dyDescent="0.3"/>
    <row r="532" ht="12.75" customHeight="1" x14ac:dyDescent="0.3"/>
    <row r="533" ht="12.75" customHeight="1" x14ac:dyDescent="0.3"/>
    <row r="534" ht="12.75" customHeight="1" x14ac:dyDescent="0.3"/>
    <row r="535" ht="12.75" customHeight="1" x14ac:dyDescent="0.3"/>
    <row r="536" ht="12.75" customHeight="1" x14ac:dyDescent="0.3"/>
    <row r="537" ht="12.75" customHeight="1" x14ac:dyDescent="0.3"/>
    <row r="538" ht="12.75" customHeight="1" x14ac:dyDescent="0.3"/>
    <row r="539" ht="12.75" customHeight="1" x14ac:dyDescent="0.3"/>
    <row r="540" ht="12.75" customHeight="1" x14ac:dyDescent="0.3"/>
    <row r="541" ht="12.75" customHeight="1" x14ac:dyDescent="0.3"/>
    <row r="542" ht="12.75" customHeight="1" x14ac:dyDescent="0.3"/>
    <row r="543" ht="12.75" customHeight="1" x14ac:dyDescent="0.3"/>
    <row r="544" ht="12.75" customHeight="1" x14ac:dyDescent="0.3"/>
    <row r="545" ht="12.75" customHeight="1" x14ac:dyDescent="0.3"/>
    <row r="546" ht="12.75" customHeight="1" x14ac:dyDescent="0.3"/>
    <row r="547" ht="12.75" customHeight="1" x14ac:dyDescent="0.3"/>
    <row r="548" ht="12.75" customHeight="1" x14ac:dyDescent="0.3"/>
    <row r="549" ht="12.75" customHeight="1" x14ac:dyDescent="0.3"/>
    <row r="550" ht="12.75" customHeight="1" x14ac:dyDescent="0.3"/>
    <row r="551" ht="12.75" customHeight="1" x14ac:dyDescent="0.3"/>
    <row r="552" ht="12.75" customHeight="1" x14ac:dyDescent="0.3"/>
    <row r="553" ht="12.75" customHeight="1" x14ac:dyDescent="0.3"/>
    <row r="554" ht="12.75" customHeight="1" x14ac:dyDescent="0.3"/>
    <row r="555" ht="12.75" customHeight="1" x14ac:dyDescent="0.3"/>
    <row r="556" ht="12.75" customHeight="1" x14ac:dyDescent="0.3"/>
    <row r="557" ht="12.75" customHeight="1" x14ac:dyDescent="0.3"/>
    <row r="558" ht="12.75" customHeight="1" x14ac:dyDescent="0.3"/>
    <row r="559" ht="12.75" customHeight="1" x14ac:dyDescent="0.3"/>
    <row r="560" ht="12.75" customHeight="1" x14ac:dyDescent="0.3"/>
    <row r="561" ht="12.75" customHeight="1" x14ac:dyDescent="0.3"/>
    <row r="562" ht="12.75" customHeight="1" x14ac:dyDescent="0.3"/>
    <row r="563" ht="12.75" customHeight="1" x14ac:dyDescent="0.3"/>
    <row r="564" ht="12.75" customHeight="1" x14ac:dyDescent="0.3"/>
    <row r="565" ht="12.75" customHeight="1" x14ac:dyDescent="0.3"/>
    <row r="566" ht="12.75" customHeight="1" x14ac:dyDescent="0.3"/>
    <row r="567" ht="12.75" customHeight="1" x14ac:dyDescent="0.3"/>
    <row r="568" ht="12.75" customHeight="1" x14ac:dyDescent="0.3"/>
    <row r="569" ht="12.75" customHeight="1" x14ac:dyDescent="0.3"/>
    <row r="570" ht="12.75" customHeight="1" x14ac:dyDescent="0.3"/>
    <row r="571" ht="12.75" customHeight="1" x14ac:dyDescent="0.3"/>
    <row r="572" ht="12.75" customHeight="1" x14ac:dyDescent="0.3"/>
    <row r="573" ht="12.75" customHeight="1" x14ac:dyDescent="0.3"/>
    <row r="574" ht="12.75" customHeight="1" x14ac:dyDescent="0.3"/>
    <row r="575" ht="12.75" customHeight="1" x14ac:dyDescent="0.3"/>
    <row r="576" ht="12.75" customHeight="1" x14ac:dyDescent="0.3"/>
    <row r="577" ht="12.75" customHeight="1" x14ac:dyDescent="0.3"/>
    <row r="578" ht="12.75" customHeight="1" x14ac:dyDescent="0.3"/>
    <row r="579" ht="12.75" customHeight="1" x14ac:dyDescent="0.3"/>
    <row r="580" ht="12.75" customHeight="1" x14ac:dyDescent="0.3"/>
    <row r="581" ht="12.75" customHeight="1" x14ac:dyDescent="0.3"/>
    <row r="582" ht="12.75" customHeight="1" x14ac:dyDescent="0.3"/>
    <row r="583" ht="12.75" customHeight="1" x14ac:dyDescent="0.3"/>
    <row r="584" ht="12.75" customHeight="1" x14ac:dyDescent="0.3"/>
    <row r="585" ht="12.75" customHeight="1" x14ac:dyDescent="0.3"/>
    <row r="586" ht="12.75" customHeight="1" x14ac:dyDescent="0.3"/>
    <row r="587" ht="12.75" customHeight="1" x14ac:dyDescent="0.3"/>
    <row r="588" ht="12.75" customHeight="1" x14ac:dyDescent="0.3"/>
    <row r="589" ht="12.75" customHeight="1" x14ac:dyDescent="0.3"/>
    <row r="590" ht="12.75" customHeight="1" x14ac:dyDescent="0.3"/>
    <row r="591" ht="12.75" customHeight="1" x14ac:dyDescent="0.3"/>
    <row r="592" ht="12.75" customHeight="1" x14ac:dyDescent="0.3"/>
    <row r="593" ht="12.75" customHeight="1" x14ac:dyDescent="0.3"/>
    <row r="594" ht="12.75" customHeight="1" x14ac:dyDescent="0.3"/>
    <row r="595" ht="12.75" customHeight="1" x14ac:dyDescent="0.3"/>
    <row r="596" ht="12.75" customHeight="1" x14ac:dyDescent="0.3"/>
    <row r="597" ht="12.75" customHeight="1" x14ac:dyDescent="0.3"/>
    <row r="598" ht="12.75" customHeight="1" x14ac:dyDescent="0.3"/>
    <row r="599" ht="12.75" customHeight="1" x14ac:dyDescent="0.3"/>
    <row r="600" ht="12.75" customHeight="1" x14ac:dyDescent="0.3"/>
    <row r="601" ht="12.75" customHeight="1" x14ac:dyDescent="0.3"/>
    <row r="602" ht="12.75" customHeight="1" x14ac:dyDescent="0.3"/>
    <row r="603" ht="12.75" customHeight="1" x14ac:dyDescent="0.3"/>
    <row r="604" ht="12.75" customHeight="1" x14ac:dyDescent="0.3"/>
    <row r="605" ht="12.75" customHeight="1" x14ac:dyDescent="0.3"/>
    <row r="606" ht="12.75" customHeight="1" x14ac:dyDescent="0.3"/>
    <row r="607" ht="12.75" customHeight="1" x14ac:dyDescent="0.3"/>
    <row r="608" ht="12.75" customHeight="1" x14ac:dyDescent="0.3"/>
    <row r="609" ht="12.75" customHeight="1" x14ac:dyDescent="0.3"/>
    <row r="610" ht="12.75" customHeight="1" x14ac:dyDescent="0.3"/>
    <row r="611" ht="12.75" customHeight="1" x14ac:dyDescent="0.3"/>
    <row r="612" ht="12.75" customHeight="1" x14ac:dyDescent="0.3"/>
    <row r="613" ht="12.75" customHeight="1" x14ac:dyDescent="0.3"/>
    <row r="614" ht="12.75" customHeight="1" x14ac:dyDescent="0.3"/>
    <row r="615" ht="12.75" customHeight="1" x14ac:dyDescent="0.3"/>
    <row r="616" ht="12.75" customHeight="1" x14ac:dyDescent="0.3"/>
    <row r="617" ht="12.75" customHeight="1" x14ac:dyDescent="0.3"/>
    <row r="618" ht="12.75" customHeight="1" x14ac:dyDescent="0.3"/>
    <row r="619" ht="12.75" customHeight="1" x14ac:dyDescent="0.3"/>
    <row r="620" ht="12.75" customHeight="1" x14ac:dyDescent="0.3"/>
    <row r="621" ht="12.75" customHeight="1" x14ac:dyDescent="0.3"/>
    <row r="622" ht="12.75" customHeight="1" x14ac:dyDescent="0.3"/>
    <row r="623" ht="12.75" customHeight="1" x14ac:dyDescent="0.3"/>
    <row r="624" ht="12.75" customHeight="1" x14ac:dyDescent="0.3"/>
    <row r="625" ht="12.75" customHeight="1" x14ac:dyDescent="0.3"/>
    <row r="626" ht="12.75" customHeight="1" x14ac:dyDescent="0.3"/>
    <row r="627" ht="12.75" customHeight="1" x14ac:dyDescent="0.3"/>
    <row r="628" ht="12.75" customHeight="1" x14ac:dyDescent="0.3"/>
    <row r="629" ht="12.75" customHeight="1" x14ac:dyDescent="0.3"/>
    <row r="630" ht="12.75" customHeight="1" x14ac:dyDescent="0.3"/>
    <row r="631" ht="12.75" customHeight="1" x14ac:dyDescent="0.3"/>
    <row r="632" ht="12.75" customHeight="1" x14ac:dyDescent="0.3"/>
    <row r="633" ht="12.75" customHeight="1" x14ac:dyDescent="0.3"/>
    <row r="634" ht="12.75" customHeight="1" x14ac:dyDescent="0.3"/>
    <row r="635" ht="12.75" customHeight="1" x14ac:dyDescent="0.3"/>
    <row r="636" ht="12.75" customHeight="1" x14ac:dyDescent="0.3"/>
    <row r="637" ht="12.75" customHeight="1" x14ac:dyDescent="0.3"/>
    <row r="638" ht="12.75" customHeight="1" x14ac:dyDescent="0.3"/>
    <row r="639" ht="12.75" customHeight="1" x14ac:dyDescent="0.3"/>
    <row r="640" ht="12.75" customHeight="1" x14ac:dyDescent="0.3"/>
    <row r="641" ht="12.75" customHeight="1" x14ac:dyDescent="0.3"/>
    <row r="642" ht="12.75" customHeight="1" x14ac:dyDescent="0.3"/>
    <row r="643" ht="12.75" customHeight="1" x14ac:dyDescent="0.3"/>
    <row r="644" ht="12.75" customHeight="1" x14ac:dyDescent="0.3"/>
    <row r="645" ht="12.75" customHeight="1" x14ac:dyDescent="0.3"/>
    <row r="646" ht="12.75" customHeight="1" x14ac:dyDescent="0.3"/>
    <row r="647" ht="12.75" customHeight="1" x14ac:dyDescent="0.3"/>
    <row r="648" ht="12.75" customHeight="1" x14ac:dyDescent="0.3"/>
    <row r="649" ht="12.75" customHeight="1" x14ac:dyDescent="0.3"/>
    <row r="650" ht="12.75" customHeight="1" x14ac:dyDescent="0.3"/>
    <row r="651" ht="12.75" customHeight="1" x14ac:dyDescent="0.3"/>
    <row r="652" ht="12.75" customHeight="1" x14ac:dyDescent="0.3"/>
    <row r="653" ht="12.75" customHeight="1" x14ac:dyDescent="0.3"/>
    <row r="654" ht="12.75" customHeight="1" x14ac:dyDescent="0.3"/>
    <row r="655" ht="12.75" customHeight="1" x14ac:dyDescent="0.3"/>
    <row r="656" ht="12.75" customHeight="1" x14ac:dyDescent="0.3"/>
    <row r="657" ht="12.75" customHeight="1" x14ac:dyDescent="0.3"/>
    <row r="658" ht="12.75" customHeight="1" x14ac:dyDescent="0.3"/>
    <row r="659" ht="12.75" customHeight="1" x14ac:dyDescent="0.3"/>
    <row r="660" ht="12.75" customHeight="1" x14ac:dyDescent="0.3"/>
    <row r="661" ht="12.75" customHeight="1" x14ac:dyDescent="0.3"/>
    <row r="662" ht="12.75" customHeight="1" x14ac:dyDescent="0.3"/>
    <row r="663" ht="12.75" customHeight="1" x14ac:dyDescent="0.3"/>
    <row r="664" ht="12.75" customHeight="1" x14ac:dyDescent="0.3"/>
    <row r="665" ht="12.75" customHeight="1" x14ac:dyDescent="0.3"/>
    <row r="666" ht="12.75" customHeight="1" x14ac:dyDescent="0.3"/>
    <row r="667" ht="12.75" customHeight="1" x14ac:dyDescent="0.3"/>
    <row r="668" ht="12.75" customHeight="1" x14ac:dyDescent="0.3"/>
    <row r="669" ht="12.75" customHeight="1" x14ac:dyDescent="0.3"/>
    <row r="670" ht="12.75" customHeight="1" x14ac:dyDescent="0.3"/>
    <row r="671" ht="12.75" customHeight="1" x14ac:dyDescent="0.3"/>
    <row r="672" ht="12.75" customHeight="1" x14ac:dyDescent="0.3"/>
    <row r="673" ht="12.75" customHeight="1" x14ac:dyDescent="0.3"/>
    <row r="674" ht="12.75" customHeight="1" x14ac:dyDescent="0.3"/>
    <row r="675" ht="12.75" customHeight="1" x14ac:dyDescent="0.3"/>
    <row r="676" ht="12.75" customHeight="1" x14ac:dyDescent="0.3"/>
    <row r="677" ht="12.75" customHeight="1" x14ac:dyDescent="0.3"/>
    <row r="678" ht="12.75" customHeight="1" x14ac:dyDescent="0.3"/>
    <row r="679" ht="12.75" customHeight="1" x14ac:dyDescent="0.3"/>
    <row r="680" ht="12.75" customHeight="1" x14ac:dyDescent="0.3"/>
    <row r="681" ht="12.75" customHeight="1" x14ac:dyDescent="0.3"/>
    <row r="682" ht="12.75" customHeight="1" x14ac:dyDescent="0.3"/>
    <row r="683" ht="12.75" customHeight="1" x14ac:dyDescent="0.3"/>
    <row r="684" ht="12.75" customHeight="1" x14ac:dyDescent="0.3"/>
    <row r="685" ht="12.75" customHeight="1" x14ac:dyDescent="0.3"/>
    <row r="686" ht="12.75" customHeight="1" x14ac:dyDescent="0.3"/>
    <row r="687" ht="12.75" customHeight="1" x14ac:dyDescent="0.3"/>
    <row r="688" ht="12.75" customHeight="1" x14ac:dyDescent="0.3"/>
    <row r="689" ht="12.75" customHeight="1" x14ac:dyDescent="0.3"/>
    <row r="690" ht="12.75" customHeight="1" x14ac:dyDescent="0.3"/>
    <row r="691" ht="12.75" customHeight="1" x14ac:dyDescent="0.3"/>
    <row r="692" ht="12.75" customHeight="1" x14ac:dyDescent="0.3"/>
    <row r="693" ht="12.75" customHeight="1" x14ac:dyDescent="0.3"/>
    <row r="694" ht="12.75" customHeight="1" x14ac:dyDescent="0.3"/>
    <row r="695" ht="12.75" customHeight="1" x14ac:dyDescent="0.3"/>
    <row r="696" ht="12.75" customHeight="1" x14ac:dyDescent="0.3"/>
    <row r="697" ht="12.75" customHeight="1" x14ac:dyDescent="0.3"/>
    <row r="698" ht="12.75" customHeight="1" x14ac:dyDescent="0.3"/>
    <row r="699" ht="12.75" customHeight="1" x14ac:dyDescent="0.3"/>
    <row r="700" ht="12.75" customHeight="1" x14ac:dyDescent="0.3"/>
    <row r="701" ht="12.75" customHeight="1" x14ac:dyDescent="0.3"/>
    <row r="702" ht="12.75" customHeight="1" x14ac:dyDescent="0.3"/>
    <row r="703" ht="12.75" customHeight="1" x14ac:dyDescent="0.3"/>
    <row r="704" ht="12.75" customHeight="1" x14ac:dyDescent="0.3"/>
    <row r="705" ht="12.75" customHeight="1" x14ac:dyDescent="0.3"/>
    <row r="706" ht="12.75" customHeight="1" x14ac:dyDescent="0.3"/>
    <row r="707" ht="12.75" customHeight="1" x14ac:dyDescent="0.3"/>
    <row r="708" ht="12.75" customHeight="1" x14ac:dyDescent="0.3"/>
    <row r="709" ht="12.75" customHeight="1" x14ac:dyDescent="0.3"/>
    <row r="710" ht="12.75" customHeight="1" x14ac:dyDescent="0.3"/>
    <row r="711" ht="12.75" customHeight="1" x14ac:dyDescent="0.3"/>
    <row r="712" ht="12.75" customHeight="1" x14ac:dyDescent="0.3"/>
    <row r="713" ht="12.75" customHeight="1" x14ac:dyDescent="0.3"/>
    <row r="714" ht="12.75" customHeight="1" x14ac:dyDescent="0.3"/>
    <row r="715" ht="12.75" customHeight="1" x14ac:dyDescent="0.3"/>
    <row r="716" ht="12.75" customHeight="1" x14ac:dyDescent="0.3"/>
    <row r="717" ht="12.75" customHeight="1" x14ac:dyDescent="0.3"/>
    <row r="718" ht="12.75" customHeight="1" x14ac:dyDescent="0.3"/>
    <row r="719" ht="12.75" customHeight="1" x14ac:dyDescent="0.3"/>
    <row r="720" ht="12.75" customHeight="1" x14ac:dyDescent="0.3"/>
    <row r="721" ht="12.75" customHeight="1" x14ac:dyDescent="0.3"/>
    <row r="722" ht="12.75" customHeight="1" x14ac:dyDescent="0.3"/>
    <row r="723" ht="12.75" customHeight="1" x14ac:dyDescent="0.3"/>
    <row r="724" ht="12.75" customHeight="1" x14ac:dyDescent="0.3"/>
    <row r="725" ht="12.75" customHeight="1" x14ac:dyDescent="0.3"/>
    <row r="726" ht="12.75" customHeight="1" x14ac:dyDescent="0.3"/>
    <row r="727" ht="12.75" customHeight="1" x14ac:dyDescent="0.3"/>
    <row r="728" ht="12.75" customHeight="1" x14ac:dyDescent="0.3"/>
    <row r="729" ht="12.75" customHeight="1" x14ac:dyDescent="0.3"/>
    <row r="730" ht="12.75" customHeight="1" x14ac:dyDescent="0.3"/>
    <row r="731" ht="12.75" customHeight="1" x14ac:dyDescent="0.3"/>
    <row r="732" ht="12.75" customHeight="1" x14ac:dyDescent="0.3"/>
    <row r="733" ht="12.75" customHeight="1" x14ac:dyDescent="0.3"/>
    <row r="734" ht="12.75" customHeight="1" x14ac:dyDescent="0.3"/>
    <row r="735" ht="12.75" customHeight="1" x14ac:dyDescent="0.3"/>
    <row r="736" ht="12.75" customHeight="1" x14ac:dyDescent="0.3"/>
    <row r="737" ht="12.75" customHeight="1" x14ac:dyDescent="0.3"/>
    <row r="738" ht="12.75" customHeight="1" x14ac:dyDescent="0.3"/>
    <row r="739" ht="12.75" customHeight="1" x14ac:dyDescent="0.3"/>
    <row r="740" ht="12.75" customHeight="1" x14ac:dyDescent="0.3"/>
    <row r="741" ht="12.75" customHeight="1" x14ac:dyDescent="0.3"/>
    <row r="742" ht="12.75" customHeight="1" x14ac:dyDescent="0.3"/>
    <row r="743" ht="12.75" customHeight="1" x14ac:dyDescent="0.3"/>
    <row r="744" ht="12.75" customHeight="1" x14ac:dyDescent="0.3"/>
    <row r="745" ht="12.75" customHeight="1" x14ac:dyDescent="0.3"/>
    <row r="746" ht="12.75" customHeight="1" x14ac:dyDescent="0.3"/>
    <row r="747" ht="12.75" customHeight="1" x14ac:dyDescent="0.3"/>
    <row r="748" ht="12.75" customHeight="1" x14ac:dyDescent="0.3"/>
    <row r="749" ht="12.75" customHeight="1" x14ac:dyDescent="0.3"/>
    <row r="750" ht="12.75" customHeight="1" x14ac:dyDescent="0.3"/>
    <row r="751" ht="12.75" customHeight="1" x14ac:dyDescent="0.3"/>
    <row r="752" ht="12.75" customHeight="1" x14ac:dyDescent="0.3"/>
    <row r="753" ht="12.75" customHeight="1" x14ac:dyDescent="0.3"/>
    <row r="754" ht="12.75" customHeight="1" x14ac:dyDescent="0.3"/>
    <row r="755" ht="12.75" customHeight="1" x14ac:dyDescent="0.3"/>
    <row r="756" ht="12.75" customHeight="1" x14ac:dyDescent="0.3"/>
    <row r="757" ht="12.75" customHeight="1" x14ac:dyDescent="0.3"/>
    <row r="758" ht="12.75" customHeight="1" x14ac:dyDescent="0.3"/>
    <row r="759" ht="12.75" customHeight="1" x14ac:dyDescent="0.3"/>
    <row r="760" ht="12.75" customHeight="1" x14ac:dyDescent="0.3"/>
    <row r="761" ht="12.75" customHeight="1" x14ac:dyDescent="0.3"/>
    <row r="762" ht="12.75" customHeight="1" x14ac:dyDescent="0.3"/>
    <row r="763" ht="12.75" customHeight="1" x14ac:dyDescent="0.3"/>
    <row r="764" ht="12.75" customHeight="1" x14ac:dyDescent="0.3"/>
    <row r="765" ht="12.75" customHeight="1" x14ac:dyDescent="0.3"/>
    <row r="766" ht="12.75" customHeight="1" x14ac:dyDescent="0.3"/>
    <row r="767" ht="12.75" customHeight="1" x14ac:dyDescent="0.3"/>
    <row r="768" ht="12.75" customHeight="1" x14ac:dyDescent="0.3"/>
    <row r="769" ht="12.75" customHeight="1" x14ac:dyDescent="0.3"/>
    <row r="770" ht="12.75" customHeight="1" x14ac:dyDescent="0.3"/>
    <row r="771" ht="12.75" customHeight="1" x14ac:dyDescent="0.3"/>
    <row r="772" ht="12.75" customHeight="1" x14ac:dyDescent="0.3"/>
    <row r="773" ht="12.75" customHeight="1" x14ac:dyDescent="0.3"/>
    <row r="774" ht="12.75" customHeight="1" x14ac:dyDescent="0.3"/>
    <row r="775" ht="12.75" customHeight="1" x14ac:dyDescent="0.3"/>
    <row r="776" ht="12.75" customHeight="1" x14ac:dyDescent="0.3"/>
    <row r="777" ht="12.75" customHeight="1" x14ac:dyDescent="0.3"/>
    <row r="778" ht="12.75" customHeight="1" x14ac:dyDescent="0.3"/>
    <row r="779" ht="12.75" customHeight="1" x14ac:dyDescent="0.3"/>
    <row r="780" ht="12.75" customHeight="1" x14ac:dyDescent="0.3"/>
    <row r="781" ht="12.75" customHeight="1" x14ac:dyDescent="0.3"/>
    <row r="782" ht="12.75" customHeight="1" x14ac:dyDescent="0.3"/>
    <row r="783" ht="12.75" customHeight="1" x14ac:dyDescent="0.3"/>
    <row r="784" ht="12.75" customHeight="1" x14ac:dyDescent="0.3"/>
    <row r="785" ht="12.75" customHeight="1" x14ac:dyDescent="0.3"/>
    <row r="786" ht="12.75" customHeight="1" x14ac:dyDescent="0.3"/>
    <row r="787" ht="12.75" customHeight="1" x14ac:dyDescent="0.3"/>
    <row r="788" ht="12.75" customHeight="1" x14ac:dyDescent="0.3"/>
    <row r="789" ht="12.75" customHeight="1" x14ac:dyDescent="0.3"/>
    <row r="790" ht="12.75" customHeight="1" x14ac:dyDescent="0.3"/>
    <row r="791" ht="12.75" customHeight="1" x14ac:dyDescent="0.3"/>
    <row r="792" ht="12.75" customHeight="1" x14ac:dyDescent="0.3"/>
    <row r="793" ht="12.75" customHeight="1" x14ac:dyDescent="0.3"/>
    <row r="794" ht="12.75" customHeight="1" x14ac:dyDescent="0.3"/>
    <row r="795" ht="12.75" customHeight="1" x14ac:dyDescent="0.3"/>
    <row r="796" ht="12.75" customHeight="1" x14ac:dyDescent="0.3"/>
    <row r="797" ht="12.75" customHeight="1" x14ac:dyDescent="0.3"/>
    <row r="798" ht="12.75" customHeight="1" x14ac:dyDescent="0.3"/>
    <row r="799" ht="12.75" customHeight="1" x14ac:dyDescent="0.3"/>
    <row r="800" ht="12.75" customHeight="1" x14ac:dyDescent="0.3"/>
    <row r="801" ht="12.75" customHeight="1" x14ac:dyDescent="0.3"/>
    <row r="802" ht="12.75" customHeight="1" x14ac:dyDescent="0.3"/>
    <row r="803" ht="12.75" customHeight="1" x14ac:dyDescent="0.3"/>
    <row r="804" ht="12.75" customHeight="1" x14ac:dyDescent="0.3"/>
    <row r="805" ht="12.75" customHeight="1" x14ac:dyDescent="0.3"/>
    <row r="806" ht="12.75" customHeight="1" x14ac:dyDescent="0.3"/>
    <row r="807" ht="12.75" customHeight="1" x14ac:dyDescent="0.3"/>
    <row r="808" ht="12.75" customHeight="1" x14ac:dyDescent="0.3"/>
    <row r="809" ht="12.75" customHeight="1" x14ac:dyDescent="0.3"/>
    <row r="810" ht="12.75" customHeight="1" x14ac:dyDescent="0.3"/>
    <row r="811" ht="12.75" customHeight="1" x14ac:dyDescent="0.3"/>
    <row r="812" ht="12.75" customHeight="1" x14ac:dyDescent="0.3"/>
    <row r="813" ht="12.75" customHeight="1" x14ac:dyDescent="0.3"/>
    <row r="814" ht="12.75" customHeight="1" x14ac:dyDescent="0.3"/>
    <row r="815" ht="12.75" customHeight="1" x14ac:dyDescent="0.3"/>
    <row r="816" ht="12.75" customHeight="1" x14ac:dyDescent="0.3"/>
    <row r="817" ht="12.75" customHeight="1" x14ac:dyDescent="0.3"/>
    <row r="818" ht="12.75" customHeight="1" x14ac:dyDescent="0.3"/>
    <row r="819" ht="12.75" customHeight="1" x14ac:dyDescent="0.3"/>
    <row r="820" ht="12.75" customHeight="1" x14ac:dyDescent="0.3"/>
    <row r="821" ht="12.75" customHeight="1" x14ac:dyDescent="0.3"/>
    <row r="822" ht="12.75" customHeight="1" x14ac:dyDescent="0.3"/>
    <row r="823" ht="12.75" customHeight="1" x14ac:dyDescent="0.3"/>
    <row r="824" ht="12.75" customHeight="1" x14ac:dyDescent="0.3"/>
    <row r="825" ht="12.75" customHeight="1" x14ac:dyDescent="0.3"/>
    <row r="826" ht="12.75" customHeight="1" x14ac:dyDescent="0.3"/>
    <row r="827" ht="12.75" customHeight="1" x14ac:dyDescent="0.3"/>
    <row r="828" ht="12.75" customHeight="1" x14ac:dyDescent="0.3"/>
    <row r="829" ht="12.75" customHeight="1" x14ac:dyDescent="0.3"/>
    <row r="830" ht="12.75" customHeight="1" x14ac:dyDescent="0.3"/>
    <row r="831" ht="12.75" customHeight="1" x14ac:dyDescent="0.3"/>
    <row r="832" ht="12.75" customHeight="1" x14ac:dyDescent="0.3"/>
    <row r="833" ht="12.75" customHeight="1" x14ac:dyDescent="0.3"/>
    <row r="834" ht="12.75" customHeight="1" x14ac:dyDescent="0.3"/>
    <row r="835" ht="12.75" customHeight="1" x14ac:dyDescent="0.3"/>
    <row r="836" ht="12.75" customHeight="1" x14ac:dyDescent="0.3"/>
    <row r="837" ht="12.75" customHeight="1" x14ac:dyDescent="0.3"/>
    <row r="838" ht="12.75" customHeight="1" x14ac:dyDescent="0.3"/>
    <row r="839" ht="12.75" customHeight="1" x14ac:dyDescent="0.3"/>
    <row r="840" ht="12.75" customHeight="1" x14ac:dyDescent="0.3"/>
    <row r="841" ht="12.75" customHeight="1" x14ac:dyDescent="0.3"/>
    <row r="842" ht="12.75" customHeight="1" x14ac:dyDescent="0.3"/>
    <row r="843" ht="12.75" customHeight="1" x14ac:dyDescent="0.3"/>
    <row r="844" ht="12.75" customHeight="1" x14ac:dyDescent="0.3"/>
    <row r="845" ht="12.75" customHeight="1" x14ac:dyDescent="0.3"/>
    <row r="846" ht="12.75" customHeight="1" x14ac:dyDescent="0.3"/>
    <row r="847" ht="12.75" customHeight="1" x14ac:dyDescent="0.3"/>
    <row r="848" ht="12.75" customHeight="1" x14ac:dyDescent="0.3"/>
    <row r="849" ht="12.75" customHeight="1" x14ac:dyDescent="0.3"/>
    <row r="850" ht="12.75" customHeight="1" x14ac:dyDescent="0.3"/>
    <row r="851" ht="12.75" customHeight="1" x14ac:dyDescent="0.3"/>
    <row r="852" ht="12.75" customHeight="1" x14ac:dyDescent="0.3"/>
    <row r="853" ht="12.75" customHeight="1" x14ac:dyDescent="0.3"/>
    <row r="854" ht="12.75" customHeight="1" x14ac:dyDescent="0.3"/>
    <row r="855" ht="12.75" customHeight="1" x14ac:dyDescent="0.3"/>
    <row r="856" ht="12.75" customHeight="1" x14ac:dyDescent="0.3"/>
    <row r="857" ht="12.75" customHeight="1" x14ac:dyDescent="0.3"/>
    <row r="858" ht="12.75" customHeight="1" x14ac:dyDescent="0.3"/>
    <row r="859" ht="12.75" customHeight="1" x14ac:dyDescent="0.3"/>
    <row r="860" ht="12.75" customHeight="1" x14ac:dyDescent="0.3"/>
    <row r="861" ht="12.75" customHeight="1" x14ac:dyDescent="0.3"/>
    <row r="862" ht="12.75" customHeight="1" x14ac:dyDescent="0.3"/>
    <row r="863" ht="12.75" customHeight="1" x14ac:dyDescent="0.3"/>
    <row r="864" ht="12.75" customHeight="1" x14ac:dyDescent="0.3"/>
    <row r="865" ht="12.75" customHeight="1" x14ac:dyDescent="0.3"/>
    <row r="866" ht="12.75" customHeight="1" x14ac:dyDescent="0.3"/>
    <row r="867" ht="12.75" customHeight="1" x14ac:dyDescent="0.3"/>
    <row r="868" ht="12.75" customHeight="1" x14ac:dyDescent="0.3"/>
    <row r="869" ht="12.75" customHeight="1" x14ac:dyDescent="0.3"/>
    <row r="870" ht="12.75" customHeight="1" x14ac:dyDescent="0.3"/>
    <row r="871" ht="12.75" customHeight="1" x14ac:dyDescent="0.3"/>
    <row r="872" ht="12.75" customHeight="1" x14ac:dyDescent="0.3"/>
    <row r="873" ht="12.75" customHeight="1" x14ac:dyDescent="0.3"/>
    <row r="874" ht="12.75" customHeight="1" x14ac:dyDescent="0.3"/>
    <row r="875" ht="12.75" customHeight="1" x14ac:dyDescent="0.3"/>
    <row r="876" ht="12.75" customHeight="1" x14ac:dyDescent="0.3"/>
    <row r="877" ht="12.75" customHeight="1" x14ac:dyDescent="0.3"/>
    <row r="878" ht="12.75" customHeight="1" x14ac:dyDescent="0.3"/>
    <row r="879" ht="12.75" customHeight="1" x14ac:dyDescent="0.3"/>
    <row r="880" ht="12.75" customHeight="1" x14ac:dyDescent="0.3"/>
    <row r="881" ht="12.75" customHeight="1" x14ac:dyDescent="0.3"/>
    <row r="882" ht="12.75" customHeight="1" x14ac:dyDescent="0.3"/>
    <row r="883" ht="12.75" customHeight="1" x14ac:dyDescent="0.3"/>
    <row r="884" ht="12.75" customHeight="1" x14ac:dyDescent="0.3"/>
    <row r="885" ht="12.75" customHeight="1" x14ac:dyDescent="0.3"/>
    <row r="886" ht="12.75" customHeight="1" x14ac:dyDescent="0.3"/>
    <row r="887" ht="12.75" customHeight="1" x14ac:dyDescent="0.3"/>
    <row r="888" ht="12.75" customHeight="1" x14ac:dyDescent="0.3"/>
    <row r="889" ht="12.75" customHeight="1" x14ac:dyDescent="0.3"/>
    <row r="890" ht="12.75" customHeight="1" x14ac:dyDescent="0.3"/>
    <row r="891" ht="12.75" customHeight="1" x14ac:dyDescent="0.3"/>
    <row r="892" ht="12.75" customHeight="1" x14ac:dyDescent="0.3"/>
    <row r="893" ht="12.75" customHeight="1" x14ac:dyDescent="0.3"/>
    <row r="894" ht="12.75" customHeight="1" x14ac:dyDescent="0.3"/>
    <row r="895" ht="12.75" customHeight="1" x14ac:dyDescent="0.3"/>
    <row r="896" ht="12.75" customHeight="1" x14ac:dyDescent="0.3"/>
    <row r="897" ht="12.75" customHeight="1" x14ac:dyDescent="0.3"/>
    <row r="898" ht="12.75" customHeight="1" x14ac:dyDescent="0.3"/>
    <row r="899" ht="12.75" customHeight="1" x14ac:dyDescent="0.3"/>
    <row r="900" ht="12.75" customHeight="1" x14ac:dyDescent="0.3"/>
    <row r="901" ht="12.75" customHeight="1" x14ac:dyDescent="0.3"/>
    <row r="902" ht="12.75" customHeight="1" x14ac:dyDescent="0.3"/>
    <row r="903" ht="12.75" customHeight="1" x14ac:dyDescent="0.3"/>
    <row r="904" ht="12.75" customHeight="1" x14ac:dyDescent="0.3"/>
    <row r="905" ht="12.75" customHeight="1" x14ac:dyDescent="0.3"/>
    <row r="906" ht="12.75" customHeight="1" x14ac:dyDescent="0.3"/>
    <row r="907" ht="12.75" customHeight="1" x14ac:dyDescent="0.3"/>
    <row r="908" ht="12.75" customHeight="1" x14ac:dyDescent="0.3"/>
    <row r="909" ht="12.75" customHeight="1" x14ac:dyDescent="0.3"/>
    <row r="910" ht="12.75" customHeight="1" x14ac:dyDescent="0.3"/>
    <row r="911" ht="12.75" customHeight="1" x14ac:dyDescent="0.3"/>
    <row r="912" ht="12.75" customHeight="1" x14ac:dyDescent="0.3"/>
    <row r="913" ht="12.75" customHeight="1" x14ac:dyDescent="0.3"/>
    <row r="914" ht="12.75" customHeight="1" x14ac:dyDescent="0.3"/>
    <row r="915" ht="12.75" customHeight="1" x14ac:dyDescent="0.3"/>
    <row r="916" ht="12.75" customHeight="1" x14ac:dyDescent="0.3"/>
    <row r="917" ht="12.75" customHeight="1" x14ac:dyDescent="0.3"/>
    <row r="918" ht="12.75" customHeight="1" x14ac:dyDescent="0.3"/>
    <row r="919" ht="12.75" customHeight="1" x14ac:dyDescent="0.3"/>
    <row r="920" ht="12.75" customHeight="1" x14ac:dyDescent="0.3"/>
    <row r="921" ht="12.75" customHeight="1" x14ac:dyDescent="0.3"/>
    <row r="922" ht="12.75" customHeight="1" x14ac:dyDescent="0.3"/>
    <row r="923" ht="12.75" customHeight="1" x14ac:dyDescent="0.3"/>
    <row r="924" ht="12.75" customHeight="1" x14ac:dyDescent="0.3"/>
    <row r="925" ht="12.75" customHeight="1" x14ac:dyDescent="0.3"/>
    <row r="926" ht="12.75" customHeight="1" x14ac:dyDescent="0.3"/>
    <row r="927" ht="12.75" customHeight="1" x14ac:dyDescent="0.3"/>
    <row r="928" ht="12.75" customHeight="1" x14ac:dyDescent="0.3"/>
    <row r="929" ht="12.75" customHeight="1" x14ac:dyDescent="0.3"/>
    <row r="930" ht="12.75" customHeight="1" x14ac:dyDescent="0.3"/>
    <row r="931" ht="12.75" customHeight="1" x14ac:dyDescent="0.3"/>
    <row r="932" ht="12.75" customHeight="1" x14ac:dyDescent="0.3"/>
    <row r="933" ht="12.75" customHeight="1" x14ac:dyDescent="0.3"/>
    <row r="934" ht="12.75" customHeight="1" x14ac:dyDescent="0.3"/>
    <row r="935" ht="12.75" customHeight="1" x14ac:dyDescent="0.3"/>
    <row r="936" ht="12.75" customHeight="1" x14ac:dyDescent="0.3"/>
    <row r="937" ht="12.75" customHeight="1" x14ac:dyDescent="0.3"/>
    <row r="938" ht="12.75" customHeight="1" x14ac:dyDescent="0.3"/>
    <row r="939" ht="12.75" customHeight="1" x14ac:dyDescent="0.3"/>
    <row r="940" ht="12.75" customHeight="1" x14ac:dyDescent="0.3"/>
    <row r="941" ht="12.75" customHeight="1" x14ac:dyDescent="0.3"/>
    <row r="942" ht="12.75" customHeight="1" x14ac:dyDescent="0.3"/>
    <row r="943" ht="12.75" customHeight="1" x14ac:dyDescent="0.3"/>
    <row r="944" ht="12.75" customHeight="1" x14ac:dyDescent="0.3"/>
    <row r="945" ht="12.75" customHeight="1" x14ac:dyDescent="0.3"/>
    <row r="946" ht="12.75" customHeight="1" x14ac:dyDescent="0.3"/>
    <row r="947" ht="12.75" customHeight="1" x14ac:dyDescent="0.3"/>
    <row r="948" ht="12.75" customHeight="1" x14ac:dyDescent="0.3"/>
    <row r="949" ht="12.75" customHeight="1" x14ac:dyDescent="0.3"/>
    <row r="950" ht="12.75" customHeight="1" x14ac:dyDescent="0.3"/>
    <row r="951" ht="12.75" customHeight="1" x14ac:dyDescent="0.3"/>
    <row r="952" ht="12.75" customHeight="1" x14ac:dyDescent="0.3"/>
    <row r="953" ht="12.75" customHeight="1" x14ac:dyDescent="0.3"/>
    <row r="954" ht="12.75" customHeight="1" x14ac:dyDescent="0.3"/>
    <row r="955" ht="12.75" customHeight="1" x14ac:dyDescent="0.3"/>
    <row r="956" ht="12.75" customHeight="1" x14ac:dyDescent="0.3"/>
    <row r="957" ht="12.75" customHeight="1" x14ac:dyDescent="0.3"/>
    <row r="958" ht="12.75" customHeight="1" x14ac:dyDescent="0.3"/>
    <row r="959" ht="12.75" customHeight="1" x14ac:dyDescent="0.3"/>
    <row r="960" ht="12.75" customHeight="1" x14ac:dyDescent="0.3"/>
    <row r="961" ht="12.75" customHeight="1" x14ac:dyDescent="0.3"/>
    <row r="962" ht="12.75" customHeight="1" x14ac:dyDescent="0.3"/>
    <row r="963" ht="12.75" customHeight="1" x14ac:dyDescent="0.3"/>
    <row r="964" ht="12.75" customHeight="1" x14ac:dyDescent="0.3"/>
    <row r="965" ht="12.75" customHeight="1" x14ac:dyDescent="0.3"/>
    <row r="966" ht="12.75" customHeight="1" x14ac:dyDescent="0.3"/>
    <row r="967" ht="12.75" customHeight="1" x14ac:dyDescent="0.3"/>
    <row r="968" ht="12.75" customHeight="1" x14ac:dyDescent="0.3"/>
    <row r="969" ht="12.75" customHeight="1" x14ac:dyDescent="0.3"/>
    <row r="970" ht="12.75" customHeight="1" x14ac:dyDescent="0.3"/>
    <row r="971" ht="12.75" customHeight="1" x14ac:dyDescent="0.3"/>
    <row r="972" ht="12.75" customHeight="1" x14ac:dyDescent="0.3"/>
    <row r="973" ht="12.75" customHeight="1" x14ac:dyDescent="0.3"/>
    <row r="974" ht="12.75" customHeight="1" x14ac:dyDescent="0.3"/>
    <row r="975" ht="12.75" customHeight="1" x14ac:dyDescent="0.3"/>
    <row r="976" ht="12.75" customHeight="1" x14ac:dyDescent="0.3"/>
    <row r="977" ht="12.75" customHeight="1" x14ac:dyDescent="0.3"/>
    <row r="978" ht="12.75" customHeight="1" x14ac:dyDescent="0.3"/>
    <row r="979" ht="12.75" customHeight="1" x14ac:dyDescent="0.3"/>
    <row r="980" ht="12.75" customHeight="1" x14ac:dyDescent="0.3"/>
    <row r="981" ht="12.75" customHeight="1" x14ac:dyDescent="0.3"/>
    <row r="982" ht="12.75" customHeight="1" x14ac:dyDescent="0.3"/>
    <row r="983" ht="12.75" customHeight="1" x14ac:dyDescent="0.3"/>
    <row r="984" ht="12.75" customHeight="1" x14ac:dyDescent="0.3"/>
    <row r="985" ht="12.75" customHeight="1" x14ac:dyDescent="0.3"/>
    <row r="986" ht="12.75" customHeight="1" x14ac:dyDescent="0.3"/>
    <row r="987" ht="12.75" customHeight="1" x14ac:dyDescent="0.3"/>
    <row r="988" ht="12.75" customHeight="1" x14ac:dyDescent="0.3"/>
    <row r="989" ht="12.75" customHeight="1" x14ac:dyDescent="0.3"/>
    <row r="990" ht="12.75" customHeight="1" x14ac:dyDescent="0.3"/>
    <row r="991" ht="12.75" customHeight="1" x14ac:dyDescent="0.3"/>
    <row r="992" ht="12.75" customHeight="1" x14ac:dyDescent="0.3"/>
    <row r="993" ht="12.75" customHeight="1" x14ac:dyDescent="0.3"/>
    <row r="994" ht="12.75" customHeight="1" x14ac:dyDescent="0.3"/>
    <row r="995" ht="12.75" customHeight="1" x14ac:dyDescent="0.3"/>
    <row r="996" ht="12.75" customHeight="1" x14ac:dyDescent="0.3"/>
    <row r="997" ht="12.75" customHeight="1" x14ac:dyDescent="0.3"/>
    <row r="998" ht="12.75" customHeight="1" x14ac:dyDescent="0.3"/>
    <row r="999" ht="12.75" customHeight="1" x14ac:dyDescent="0.3"/>
    <row r="1000" ht="12.75" customHeight="1" x14ac:dyDescent="0.3"/>
  </sheetData>
  <pageMargins left="0.7" right="0.7" top="0.75" bottom="0.75" header="0" footer="0"/>
  <pageSetup orientation="landscape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193FF-74A6-47FE-B70C-CA32AD6803C3}">
  <dimension ref="A1:Q101"/>
  <sheetViews>
    <sheetView tabSelected="1" workbookViewId="0">
      <selection activeCell="J3" sqref="J3"/>
    </sheetView>
  </sheetViews>
  <sheetFormatPr defaultRowHeight="14.5" x14ac:dyDescent="0.35"/>
  <cols>
    <col min="1" max="1" width="13.6328125" style="1" bestFit="1" customWidth="1"/>
    <col min="2" max="2" width="19.453125" bestFit="1" customWidth="1"/>
    <col min="3" max="3" width="16.6328125" bestFit="1" customWidth="1"/>
    <col min="4" max="4" width="16.6328125" customWidth="1"/>
    <col min="5" max="8" width="16.6328125" bestFit="1" customWidth="1"/>
    <col min="9" max="9" width="7.08984375" bestFit="1" customWidth="1"/>
    <col min="10" max="10" width="21.36328125" bestFit="1" customWidth="1"/>
    <col min="11" max="11" width="15.81640625" bestFit="1" customWidth="1"/>
    <col min="12" max="12" width="10" bestFit="1" customWidth="1"/>
    <col min="13" max="16" width="9" bestFit="1" customWidth="1"/>
    <col min="17" max="17" width="11" bestFit="1" customWidth="1"/>
    <col min="18" max="18" width="16.36328125" bestFit="1" customWidth="1"/>
    <col min="19" max="19" width="21.36328125" bestFit="1" customWidth="1"/>
    <col min="20" max="20" width="16.36328125" bestFit="1" customWidth="1"/>
    <col min="21" max="21" width="21.36328125" bestFit="1" customWidth="1"/>
    <col min="22" max="22" width="16.36328125" bestFit="1" customWidth="1"/>
    <col min="23" max="23" width="26.1796875" bestFit="1" customWidth="1"/>
    <col min="24" max="24" width="21.36328125" bestFit="1" customWidth="1"/>
  </cols>
  <sheetData>
    <row r="1" spans="1:10" x14ac:dyDescent="0.35">
      <c r="A1" s="1" t="s">
        <v>0</v>
      </c>
      <c r="B1" t="s">
        <v>1</v>
      </c>
      <c r="C1" t="s">
        <v>2</v>
      </c>
      <c r="D1" t="s">
        <v>195</v>
      </c>
      <c r="E1" t="s">
        <v>3</v>
      </c>
      <c r="F1" t="s">
        <v>4</v>
      </c>
    </row>
    <row r="2" spans="1:10" x14ac:dyDescent="0.35">
      <c r="A2" s="1">
        <v>44197</v>
      </c>
      <c r="B2" t="s">
        <v>5</v>
      </c>
      <c r="C2" t="s">
        <v>6</v>
      </c>
      <c r="D2">
        <f>Table_Table1[[#This Row],[Invoice Amount]]*1.2</f>
        <v>5459.0879999999997</v>
      </c>
      <c r="E2">
        <v>4549.24</v>
      </c>
      <c r="F2" t="s">
        <v>7</v>
      </c>
    </row>
    <row r="3" spans="1:10" x14ac:dyDescent="0.35">
      <c r="A3" s="1">
        <v>44206</v>
      </c>
      <c r="B3" t="s">
        <v>8</v>
      </c>
      <c r="C3" t="s">
        <v>9</v>
      </c>
      <c r="D3">
        <f>Table_Table1[[#This Row],[Invoice Amount]]*1.2</f>
        <v>2313.5639999999999</v>
      </c>
      <c r="E3">
        <v>1927.97</v>
      </c>
      <c r="F3" t="s">
        <v>10</v>
      </c>
      <c r="J3" s="26" t="s">
        <v>215</v>
      </c>
    </row>
    <row r="4" spans="1:10" x14ac:dyDescent="0.35">
      <c r="A4" s="1">
        <v>44211</v>
      </c>
      <c r="B4" t="s">
        <v>11</v>
      </c>
      <c r="C4" t="s">
        <v>12</v>
      </c>
      <c r="D4">
        <f>Table_Table1[[#This Row],[Invoice Amount]]*1.2</f>
        <v>7613.3519999999999</v>
      </c>
      <c r="E4">
        <v>6344.46</v>
      </c>
      <c r="F4" t="s">
        <v>13</v>
      </c>
    </row>
    <row r="5" spans="1:10" x14ac:dyDescent="0.35">
      <c r="A5" s="1">
        <v>44212</v>
      </c>
      <c r="B5" t="s">
        <v>11</v>
      </c>
      <c r="C5" t="s">
        <v>14</v>
      </c>
      <c r="D5">
        <f>Table_Table1[[#This Row],[Invoice Amount]]*1.2</f>
        <v>3054.7559999999999</v>
      </c>
      <c r="E5">
        <v>2545.63</v>
      </c>
      <c r="F5" t="s">
        <v>15</v>
      </c>
      <c r="J5" t="e" cm="1" vm="8">
        <f t="array" aca="1" ref="J5" ca="1">_xlfn.PIVOTBY(Table_Table1[[#All],[Vendor]],Table_Table1[[#All],[Approver Name]],Table_Table1[[#All],[Invoice Amount]],_xleta.SUM,3)</f>
        <v>#NAME?</v>
      </c>
    </row>
    <row r="6" spans="1:10" x14ac:dyDescent="0.35">
      <c r="A6" s="1">
        <v>44213</v>
      </c>
      <c r="B6" t="s">
        <v>11</v>
      </c>
      <c r="C6" t="s">
        <v>16</v>
      </c>
      <c r="D6">
        <f>Table_Table1[[#This Row],[Invoice Amount]]*1.2</f>
        <v>10305.671999999999</v>
      </c>
      <c r="E6">
        <v>8588.06</v>
      </c>
      <c r="F6" t="s">
        <v>7</v>
      </c>
    </row>
    <row r="7" spans="1:10" x14ac:dyDescent="0.35">
      <c r="A7" s="1">
        <v>44218</v>
      </c>
      <c r="B7" t="s">
        <v>8</v>
      </c>
      <c r="C7" t="s">
        <v>17</v>
      </c>
      <c r="D7">
        <f>Table_Table1[[#This Row],[Invoice Amount]]*1.2</f>
        <v>11005.055999999999</v>
      </c>
      <c r="E7">
        <v>9170.8799999999992</v>
      </c>
      <c r="F7" t="s">
        <v>10</v>
      </c>
    </row>
    <row r="8" spans="1:10" x14ac:dyDescent="0.35">
      <c r="A8" s="1">
        <v>44239</v>
      </c>
      <c r="B8" t="s">
        <v>5</v>
      </c>
      <c r="C8" t="s">
        <v>18</v>
      </c>
      <c r="D8">
        <f>Table_Table1[[#This Row],[Invoice Amount]]*1.2</f>
        <v>8933.4959999999992</v>
      </c>
      <c r="E8">
        <v>7444.58</v>
      </c>
      <c r="F8" t="s">
        <v>19</v>
      </c>
    </row>
    <row r="9" spans="1:10" x14ac:dyDescent="0.35">
      <c r="A9" s="1">
        <v>44240</v>
      </c>
      <c r="B9" t="s">
        <v>20</v>
      </c>
      <c r="C9" t="s">
        <v>21</v>
      </c>
      <c r="D9">
        <f>Table_Table1[[#This Row],[Invoice Amount]]*1.2</f>
        <v>7263.5279999999993</v>
      </c>
      <c r="E9">
        <v>6052.94</v>
      </c>
      <c r="F9" t="s">
        <v>13</v>
      </c>
    </row>
    <row r="10" spans="1:10" x14ac:dyDescent="0.35">
      <c r="A10" s="1">
        <v>44245</v>
      </c>
      <c r="B10" t="s">
        <v>11</v>
      </c>
      <c r="C10" t="s">
        <v>22</v>
      </c>
      <c r="D10">
        <f>Table_Table1[[#This Row],[Invoice Amount]]*1.2</f>
        <v>3583.9919999999997</v>
      </c>
      <c r="E10">
        <v>2986.66</v>
      </c>
      <c r="F10" t="s">
        <v>13</v>
      </c>
    </row>
    <row r="11" spans="1:10" x14ac:dyDescent="0.35">
      <c r="A11" s="1">
        <v>44245</v>
      </c>
      <c r="B11" t="s">
        <v>11</v>
      </c>
      <c r="C11" t="s">
        <v>23</v>
      </c>
      <c r="D11">
        <f>Table_Table1[[#This Row],[Invoice Amount]]*1.2</f>
        <v>9157.14</v>
      </c>
      <c r="E11">
        <v>7630.95</v>
      </c>
      <c r="F11" t="s">
        <v>13</v>
      </c>
    </row>
    <row r="12" spans="1:10" x14ac:dyDescent="0.35">
      <c r="A12" s="1">
        <v>44247</v>
      </c>
      <c r="B12" t="s">
        <v>20</v>
      </c>
      <c r="C12" t="s">
        <v>24</v>
      </c>
      <c r="D12">
        <f>Table_Table1[[#This Row],[Invoice Amount]]*1.2</f>
        <v>4209.6959999999999</v>
      </c>
      <c r="E12">
        <v>3508.08</v>
      </c>
      <c r="F12" t="s">
        <v>7</v>
      </c>
    </row>
    <row r="13" spans="1:10" x14ac:dyDescent="0.35">
      <c r="A13" s="1">
        <v>44248</v>
      </c>
      <c r="B13" t="s">
        <v>8</v>
      </c>
      <c r="C13" t="s">
        <v>25</v>
      </c>
      <c r="D13">
        <f>Table_Table1[[#This Row],[Invoice Amount]]*1.2</f>
        <v>5961.348</v>
      </c>
      <c r="E13">
        <v>4967.79</v>
      </c>
      <c r="F13" t="s">
        <v>13</v>
      </c>
    </row>
    <row r="14" spans="1:10" x14ac:dyDescent="0.35">
      <c r="A14" s="1">
        <v>44250</v>
      </c>
      <c r="B14" t="s">
        <v>8</v>
      </c>
      <c r="C14" t="s">
        <v>26</v>
      </c>
      <c r="D14">
        <f>Table_Table1[[#This Row],[Invoice Amount]]*1.2</f>
        <v>1195.9679999999998</v>
      </c>
      <c r="E14">
        <v>996.64</v>
      </c>
      <c r="F14" t="s">
        <v>27</v>
      </c>
    </row>
    <row r="15" spans="1:10" x14ac:dyDescent="0.35">
      <c r="A15" s="1">
        <v>44251</v>
      </c>
      <c r="B15" t="s">
        <v>28</v>
      </c>
      <c r="C15" t="s">
        <v>29</v>
      </c>
      <c r="D15">
        <f>Table_Table1[[#This Row],[Invoice Amount]]*1.2</f>
        <v>3787.9079999999999</v>
      </c>
      <c r="E15">
        <v>3156.59</v>
      </c>
      <c r="F15" t="s">
        <v>7</v>
      </c>
      <c r="J15" s="26" t="s">
        <v>214</v>
      </c>
    </row>
    <row r="16" spans="1:10" x14ac:dyDescent="0.35">
      <c r="A16" s="1">
        <v>44265</v>
      </c>
      <c r="B16" t="s">
        <v>5</v>
      </c>
      <c r="C16" t="s">
        <v>30</v>
      </c>
      <c r="D16">
        <f>Table_Table1[[#This Row],[Invoice Amount]]*1.2</f>
        <v>4781.04</v>
      </c>
      <c r="E16">
        <v>3984.2</v>
      </c>
      <c r="F16" t="s">
        <v>10</v>
      </c>
    </row>
    <row r="17" spans="1:17" x14ac:dyDescent="0.35">
      <c r="A17" s="1">
        <v>44280</v>
      </c>
      <c r="B17" t="s">
        <v>28</v>
      </c>
      <c r="C17" t="s">
        <v>31</v>
      </c>
      <c r="D17">
        <f>Table_Table1[[#This Row],[Invoice Amount]]*1.2</f>
        <v>7513.3680000000004</v>
      </c>
      <c r="E17">
        <v>6261.14</v>
      </c>
      <c r="F17" t="s">
        <v>15</v>
      </c>
      <c r="J17" s="34" t="s">
        <v>194</v>
      </c>
      <c r="K17" s="34" t="s">
        <v>193</v>
      </c>
    </row>
    <row r="18" spans="1:17" x14ac:dyDescent="0.35">
      <c r="A18" s="1">
        <v>44288</v>
      </c>
      <c r="B18" t="s">
        <v>5</v>
      </c>
      <c r="C18" t="s">
        <v>32</v>
      </c>
      <c r="D18">
        <f>Table_Table1[[#This Row],[Invoice Amount]]*1.2</f>
        <v>9926.4480000000003</v>
      </c>
      <c r="E18">
        <v>8272.0400000000009</v>
      </c>
      <c r="F18" t="s">
        <v>13</v>
      </c>
      <c r="J18" s="34" t="s">
        <v>191</v>
      </c>
      <c r="K18" t="s">
        <v>15</v>
      </c>
      <c r="L18" t="s">
        <v>13</v>
      </c>
      <c r="M18" t="s">
        <v>27</v>
      </c>
      <c r="N18" t="s">
        <v>7</v>
      </c>
      <c r="O18" t="s">
        <v>10</v>
      </c>
      <c r="P18" t="s">
        <v>19</v>
      </c>
      <c r="Q18" t="s">
        <v>192</v>
      </c>
    </row>
    <row r="19" spans="1:17" x14ac:dyDescent="0.35">
      <c r="A19" s="1">
        <v>44288</v>
      </c>
      <c r="B19" t="s">
        <v>28</v>
      </c>
      <c r="C19" t="s">
        <v>33</v>
      </c>
      <c r="D19">
        <f>Table_Table1[[#This Row],[Invoice Amount]]*1.2</f>
        <v>7834.7759999999989</v>
      </c>
      <c r="E19">
        <v>6528.98</v>
      </c>
      <c r="F19" t="s">
        <v>15</v>
      </c>
      <c r="J19" s="2" t="s">
        <v>20</v>
      </c>
      <c r="K19">
        <v>29413.919999999998</v>
      </c>
      <c r="L19">
        <v>11447.27</v>
      </c>
      <c r="M19">
        <v>17462.7</v>
      </c>
      <c r="N19">
        <v>9521.44</v>
      </c>
      <c r="O19">
        <v>10849.599999999999</v>
      </c>
      <c r="P19">
        <v>18312.09</v>
      </c>
      <c r="Q19">
        <v>97007.01999999999</v>
      </c>
    </row>
    <row r="20" spans="1:17" x14ac:dyDescent="0.35">
      <c r="A20" s="1">
        <v>44289</v>
      </c>
      <c r="B20" t="s">
        <v>5</v>
      </c>
      <c r="C20" t="s">
        <v>34</v>
      </c>
      <c r="D20">
        <f>Table_Table1[[#This Row],[Invoice Amount]]*1.2</f>
        <v>11960.628000000001</v>
      </c>
      <c r="E20">
        <v>9967.19</v>
      </c>
      <c r="F20" t="s">
        <v>13</v>
      </c>
      <c r="J20" s="2" t="s">
        <v>5</v>
      </c>
      <c r="K20">
        <v>15396.86</v>
      </c>
      <c r="L20">
        <v>18239.230000000003</v>
      </c>
      <c r="M20">
        <v>5861.2899999999991</v>
      </c>
      <c r="N20">
        <v>5888.5999999999995</v>
      </c>
      <c r="O20">
        <v>29944.74</v>
      </c>
      <c r="P20">
        <v>17424</v>
      </c>
      <c r="Q20">
        <v>92754.72</v>
      </c>
    </row>
    <row r="21" spans="1:17" x14ac:dyDescent="0.35">
      <c r="A21" s="1">
        <v>44291</v>
      </c>
      <c r="B21" t="s">
        <v>28</v>
      </c>
      <c r="C21" t="s">
        <v>35</v>
      </c>
      <c r="D21">
        <f>Table_Table1[[#This Row],[Invoice Amount]]*1.2</f>
        <v>10741.236000000001</v>
      </c>
      <c r="E21">
        <v>8951.0300000000007</v>
      </c>
      <c r="F21" t="s">
        <v>15</v>
      </c>
      <c r="J21" s="2" t="s">
        <v>28</v>
      </c>
      <c r="K21">
        <v>26763.880000000005</v>
      </c>
      <c r="L21">
        <v>20000.240000000002</v>
      </c>
      <c r="M21">
        <v>22661.440000000002</v>
      </c>
      <c r="N21">
        <v>18212.22</v>
      </c>
      <c r="O21">
        <v>18389.37</v>
      </c>
      <c r="P21">
        <v>5521</v>
      </c>
      <c r="Q21">
        <v>111548.15000000001</v>
      </c>
    </row>
    <row r="22" spans="1:17" x14ac:dyDescent="0.35">
      <c r="A22" s="1">
        <v>44293</v>
      </c>
      <c r="B22" t="s">
        <v>8</v>
      </c>
      <c r="C22" t="s">
        <v>36</v>
      </c>
      <c r="D22">
        <f>Table_Table1[[#This Row],[Invoice Amount]]*1.2</f>
        <v>9597.2039999999997</v>
      </c>
      <c r="E22">
        <v>7997.67</v>
      </c>
      <c r="F22" t="s">
        <v>19</v>
      </c>
      <c r="J22" s="2" t="s">
        <v>8</v>
      </c>
      <c r="K22">
        <v>8877.92</v>
      </c>
      <c r="L22">
        <v>8621.27</v>
      </c>
      <c r="M22">
        <v>16140.910000000002</v>
      </c>
      <c r="N22">
        <v>10420.65</v>
      </c>
      <c r="O22">
        <v>28385.749999999996</v>
      </c>
      <c r="P22">
        <v>25398.3</v>
      </c>
      <c r="Q22">
        <v>97844.800000000003</v>
      </c>
    </row>
    <row r="23" spans="1:17" x14ac:dyDescent="0.35">
      <c r="A23" s="1">
        <v>44298</v>
      </c>
      <c r="B23" t="s">
        <v>20</v>
      </c>
      <c r="C23" t="s">
        <v>37</v>
      </c>
      <c r="D23">
        <f>Table_Table1[[#This Row],[Invoice Amount]]*1.2</f>
        <v>10043.328</v>
      </c>
      <c r="E23">
        <v>8369.44</v>
      </c>
      <c r="F23" t="s">
        <v>19</v>
      </c>
      <c r="J23" s="2" t="s">
        <v>11</v>
      </c>
      <c r="K23">
        <v>18696.18</v>
      </c>
      <c r="L23">
        <v>60060.969999999987</v>
      </c>
      <c r="M23">
        <v>12458.460000000001</v>
      </c>
      <c r="N23">
        <v>20259.02</v>
      </c>
      <c r="O23">
        <v>4104.18</v>
      </c>
      <c r="P23">
        <v>9215.01</v>
      </c>
      <c r="Q23">
        <v>124793.81999999999</v>
      </c>
    </row>
    <row r="24" spans="1:17" x14ac:dyDescent="0.35">
      <c r="A24" s="1">
        <v>44299</v>
      </c>
      <c r="B24" t="s">
        <v>20</v>
      </c>
      <c r="C24" t="s">
        <v>38</v>
      </c>
      <c r="D24">
        <f>Table_Table1[[#This Row],[Invoice Amount]]*1.2</f>
        <v>4575.18</v>
      </c>
      <c r="E24">
        <v>3812.65</v>
      </c>
      <c r="F24" t="s">
        <v>15</v>
      </c>
      <c r="J24" s="2" t="s">
        <v>192</v>
      </c>
      <c r="K24">
        <v>99148.760000000009</v>
      </c>
      <c r="L24">
        <v>118368.98</v>
      </c>
      <c r="M24">
        <v>74584.800000000003</v>
      </c>
      <c r="N24">
        <v>64301.930000000008</v>
      </c>
      <c r="O24">
        <v>91673.639999999985</v>
      </c>
      <c r="P24">
        <v>75870.399999999994</v>
      </c>
      <c r="Q24">
        <v>523948.51</v>
      </c>
    </row>
    <row r="25" spans="1:17" x14ac:dyDescent="0.35">
      <c r="A25" s="1">
        <v>44300</v>
      </c>
      <c r="B25" t="s">
        <v>11</v>
      </c>
      <c r="C25" t="s">
        <v>39</v>
      </c>
      <c r="D25">
        <f>Table_Table1[[#This Row],[Invoice Amount]]*1.2</f>
        <v>9086.52</v>
      </c>
      <c r="E25">
        <v>7572.1</v>
      </c>
      <c r="F25" t="s">
        <v>15</v>
      </c>
    </row>
    <row r="26" spans="1:17" x14ac:dyDescent="0.35">
      <c r="A26" s="1">
        <v>44301</v>
      </c>
      <c r="B26" t="s">
        <v>11</v>
      </c>
      <c r="C26" t="s">
        <v>40</v>
      </c>
      <c r="D26">
        <f>Table_Table1[[#This Row],[Invoice Amount]]*1.2</f>
        <v>11689.224</v>
      </c>
      <c r="E26">
        <v>9741.02</v>
      </c>
      <c r="F26" t="s">
        <v>27</v>
      </c>
    </row>
    <row r="27" spans="1:17" x14ac:dyDescent="0.35">
      <c r="A27" s="1">
        <v>44303</v>
      </c>
      <c r="B27" t="s">
        <v>20</v>
      </c>
      <c r="C27" t="s">
        <v>41</v>
      </c>
      <c r="D27">
        <f>Table_Table1[[#This Row],[Invoice Amount]]*1.2</f>
        <v>1139.1719999999998</v>
      </c>
      <c r="E27">
        <v>949.31</v>
      </c>
      <c r="F27" t="s">
        <v>19</v>
      </c>
    </row>
    <row r="28" spans="1:17" x14ac:dyDescent="0.35">
      <c r="A28" s="1">
        <v>44303</v>
      </c>
      <c r="B28" t="s">
        <v>28</v>
      </c>
      <c r="C28" t="s">
        <v>42</v>
      </c>
      <c r="D28">
        <f>Table_Table1[[#This Row],[Invoice Amount]]*1.2</f>
        <v>3213.2999999999997</v>
      </c>
      <c r="E28">
        <v>2677.75</v>
      </c>
      <c r="F28" t="s">
        <v>13</v>
      </c>
    </row>
    <row r="29" spans="1:17" x14ac:dyDescent="0.35">
      <c r="A29" s="1">
        <v>44304</v>
      </c>
      <c r="B29" t="s">
        <v>5</v>
      </c>
      <c r="C29" t="s">
        <v>43</v>
      </c>
      <c r="D29">
        <f>Table_Table1[[#This Row],[Invoice Amount]]*1.2</f>
        <v>841.9799999999999</v>
      </c>
      <c r="E29">
        <v>701.65</v>
      </c>
      <c r="F29" t="s">
        <v>7</v>
      </c>
    </row>
    <row r="30" spans="1:17" x14ac:dyDescent="0.35">
      <c r="A30" s="1">
        <v>44308</v>
      </c>
      <c r="B30" t="s">
        <v>11</v>
      </c>
      <c r="C30" t="s">
        <v>44</v>
      </c>
      <c r="D30">
        <f>Table_Table1[[#This Row],[Invoice Amount]]*1.2</f>
        <v>10070.279999999999</v>
      </c>
      <c r="E30">
        <v>8391.9</v>
      </c>
      <c r="F30" t="s">
        <v>7</v>
      </c>
    </row>
    <row r="31" spans="1:17" x14ac:dyDescent="0.35">
      <c r="A31" s="1">
        <v>44315</v>
      </c>
      <c r="B31" t="s">
        <v>5</v>
      </c>
      <c r="C31" t="s">
        <v>45</v>
      </c>
      <c r="D31">
        <f>Table_Table1[[#This Row],[Invoice Amount]]*1.2</f>
        <v>11309.244000000001</v>
      </c>
      <c r="E31">
        <v>9424.3700000000008</v>
      </c>
      <c r="F31" t="s">
        <v>10</v>
      </c>
    </row>
    <row r="32" spans="1:17" x14ac:dyDescent="0.35">
      <c r="A32" s="1">
        <v>44320</v>
      </c>
      <c r="B32" t="s">
        <v>8</v>
      </c>
      <c r="C32" t="s">
        <v>46</v>
      </c>
      <c r="D32">
        <f>Table_Table1[[#This Row],[Invoice Amount]]*1.2</f>
        <v>3248.5320000000002</v>
      </c>
      <c r="E32">
        <v>2707.11</v>
      </c>
      <c r="F32" t="s">
        <v>27</v>
      </c>
    </row>
    <row r="33" spans="1:6" x14ac:dyDescent="0.35">
      <c r="A33" s="1">
        <v>44321</v>
      </c>
      <c r="B33" t="s">
        <v>20</v>
      </c>
      <c r="C33" t="s">
        <v>47</v>
      </c>
      <c r="D33">
        <f>Table_Table1[[#This Row],[Invoice Amount]]*1.2</f>
        <v>10471.379999999999</v>
      </c>
      <c r="E33">
        <v>8726.15</v>
      </c>
      <c r="F33" t="s">
        <v>15</v>
      </c>
    </row>
    <row r="34" spans="1:6" x14ac:dyDescent="0.35">
      <c r="A34" s="1">
        <v>44326</v>
      </c>
      <c r="B34" t="s">
        <v>8</v>
      </c>
      <c r="C34" t="s">
        <v>48</v>
      </c>
      <c r="D34">
        <f>Table_Table1[[#This Row],[Invoice Amount]]*1.2</f>
        <v>4048.0320000000002</v>
      </c>
      <c r="E34">
        <v>3373.36</v>
      </c>
      <c r="F34" t="s">
        <v>7</v>
      </c>
    </row>
    <row r="35" spans="1:6" x14ac:dyDescent="0.35">
      <c r="A35" s="1">
        <v>44328</v>
      </c>
      <c r="B35" t="s">
        <v>20</v>
      </c>
      <c r="C35" t="s">
        <v>49</v>
      </c>
      <c r="D35">
        <f>Table_Table1[[#This Row],[Invoice Amount]]*1.2</f>
        <v>3282.9360000000001</v>
      </c>
      <c r="E35">
        <v>2735.78</v>
      </c>
      <c r="F35" t="s">
        <v>7</v>
      </c>
    </row>
    <row r="36" spans="1:6" x14ac:dyDescent="0.35">
      <c r="A36" s="1">
        <v>44329</v>
      </c>
      <c r="B36" t="s">
        <v>8</v>
      </c>
      <c r="C36" t="s">
        <v>50</v>
      </c>
      <c r="D36">
        <f>Table_Table1[[#This Row],[Invoice Amount]]*1.2</f>
        <v>4753.8</v>
      </c>
      <c r="E36">
        <v>3961.5</v>
      </c>
      <c r="F36" t="s">
        <v>15</v>
      </c>
    </row>
    <row r="37" spans="1:6" x14ac:dyDescent="0.35">
      <c r="A37" s="1">
        <v>44330</v>
      </c>
      <c r="B37" t="s">
        <v>8</v>
      </c>
      <c r="C37" t="s">
        <v>51</v>
      </c>
      <c r="D37">
        <f>Table_Table1[[#This Row],[Invoice Amount]]*1.2</f>
        <v>8456.7479999999996</v>
      </c>
      <c r="E37">
        <v>7047.29</v>
      </c>
      <c r="F37" t="s">
        <v>7</v>
      </c>
    </row>
    <row r="38" spans="1:6" x14ac:dyDescent="0.35">
      <c r="A38" s="1">
        <v>44333</v>
      </c>
      <c r="B38" t="s">
        <v>8</v>
      </c>
      <c r="C38" t="s">
        <v>52</v>
      </c>
      <c r="D38">
        <f>Table_Table1[[#This Row],[Invoice Amount]]*1.2</f>
        <v>3000.5039999999999</v>
      </c>
      <c r="E38">
        <v>2500.42</v>
      </c>
      <c r="F38" t="s">
        <v>27</v>
      </c>
    </row>
    <row r="39" spans="1:6" x14ac:dyDescent="0.35">
      <c r="A39" s="1">
        <v>44338</v>
      </c>
      <c r="B39" t="s">
        <v>8</v>
      </c>
      <c r="C39" t="s">
        <v>53</v>
      </c>
      <c r="D39">
        <f>Table_Table1[[#This Row],[Invoice Amount]]*1.2</f>
        <v>695.68799999999999</v>
      </c>
      <c r="E39">
        <v>579.74</v>
      </c>
      <c r="F39" t="s">
        <v>15</v>
      </c>
    </row>
    <row r="40" spans="1:6" x14ac:dyDescent="0.35">
      <c r="A40" s="1">
        <v>44341</v>
      </c>
      <c r="B40" t="s">
        <v>11</v>
      </c>
      <c r="C40" t="s">
        <v>54</v>
      </c>
      <c r="D40">
        <f>Table_Table1[[#This Row],[Invoice Amount]]*1.2</f>
        <v>11267.699999999999</v>
      </c>
      <c r="E40">
        <v>9389.75</v>
      </c>
      <c r="F40" t="s">
        <v>13</v>
      </c>
    </row>
    <row r="41" spans="1:6" x14ac:dyDescent="0.35">
      <c r="A41" s="1">
        <v>44343</v>
      </c>
      <c r="B41" t="s">
        <v>28</v>
      </c>
      <c r="C41" t="s">
        <v>55</v>
      </c>
      <c r="D41">
        <f>Table_Table1[[#This Row],[Invoice Amount]]*1.2</f>
        <v>3829.68</v>
      </c>
      <c r="E41">
        <v>3191.4</v>
      </c>
      <c r="F41" t="s">
        <v>15</v>
      </c>
    </row>
    <row r="42" spans="1:6" x14ac:dyDescent="0.35">
      <c r="A42" s="1">
        <v>44347</v>
      </c>
      <c r="B42" t="s">
        <v>5</v>
      </c>
      <c r="C42" t="s">
        <v>56</v>
      </c>
      <c r="D42">
        <f>Table_Table1[[#This Row],[Invoice Amount]]*1.2</f>
        <v>765.25200000000007</v>
      </c>
      <c r="E42">
        <v>637.71</v>
      </c>
      <c r="F42" t="s">
        <v>7</v>
      </c>
    </row>
    <row r="43" spans="1:6" x14ac:dyDescent="0.35">
      <c r="A43" s="1">
        <v>44348</v>
      </c>
      <c r="B43" t="s">
        <v>20</v>
      </c>
      <c r="C43" t="s">
        <v>57</v>
      </c>
      <c r="D43">
        <f>Table_Table1[[#This Row],[Invoice Amount]]*1.2</f>
        <v>3840.4560000000001</v>
      </c>
      <c r="E43">
        <v>3200.38</v>
      </c>
      <c r="F43" t="s">
        <v>15</v>
      </c>
    </row>
    <row r="44" spans="1:6" x14ac:dyDescent="0.35">
      <c r="A44" s="1">
        <v>44349</v>
      </c>
      <c r="B44" t="s">
        <v>11</v>
      </c>
      <c r="C44" t="s">
        <v>58</v>
      </c>
      <c r="D44">
        <f>Table_Table1[[#This Row],[Invoice Amount]]*1.2</f>
        <v>2064.3359999999998</v>
      </c>
      <c r="E44">
        <v>1720.28</v>
      </c>
      <c r="F44" t="s">
        <v>13</v>
      </c>
    </row>
    <row r="45" spans="1:6" x14ac:dyDescent="0.35">
      <c r="A45" s="1">
        <v>44350</v>
      </c>
      <c r="B45" t="s">
        <v>8</v>
      </c>
      <c r="C45" t="s">
        <v>59</v>
      </c>
      <c r="D45">
        <f>Table_Table1[[#This Row],[Invoice Amount]]*1.2</f>
        <v>3270.1919999999996</v>
      </c>
      <c r="E45">
        <v>2725.16</v>
      </c>
      <c r="F45" t="s">
        <v>15</v>
      </c>
    </row>
    <row r="46" spans="1:6" x14ac:dyDescent="0.35">
      <c r="A46" s="1">
        <v>44351</v>
      </c>
      <c r="B46" t="s">
        <v>20</v>
      </c>
      <c r="C46" t="s">
        <v>60</v>
      </c>
      <c r="D46">
        <f>Table_Table1[[#This Row],[Invoice Amount]]*1.2</f>
        <v>11932.284</v>
      </c>
      <c r="E46">
        <v>9943.57</v>
      </c>
      <c r="F46" t="s">
        <v>15</v>
      </c>
    </row>
    <row r="47" spans="1:6" x14ac:dyDescent="0.35">
      <c r="A47" s="1">
        <v>44352</v>
      </c>
      <c r="B47" t="s">
        <v>8</v>
      </c>
      <c r="C47" t="s">
        <v>61</v>
      </c>
      <c r="D47">
        <f>Table_Table1[[#This Row],[Invoice Amount]]*1.2</f>
        <v>9605.64</v>
      </c>
      <c r="E47">
        <v>8004.7</v>
      </c>
      <c r="F47" t="s">
        <v>19</v>
      </c>
    </row>
    <row r="48" spans="1:6" x14ac:dyDescent="0.35">
      <c r="A48" s="1">
        <v>44353</v>
      </c>
      <c r="B48" t="s">
        <v>5</v>
      </c>
      <c r="C48" t="s">
        <v>62</v>
      </c>
      <c r="D48">
        <f>Table_Table1[[#This Row],[Invoice Amount]]*1.2</f>
        <v>11975.304</v>
      </c>
      <c r="E48">
        <v>9979.42</v>
      </c>
      <c r="F48" t="s">
        <v>19</v>
      </c>
    </row>
    <row r="49" spans="1:6" x14ac:dyDescent="0.35">
      <c r="A49" s="1">
        <v>44353</v>
      </c>
      <c r="B49" t="s">
        <v>11</v>
      </c>
      <c r="C49" t="s">
        <v>63</v>
      </c>
      <c r="D49">
        <f>Table_Table1[[#This Row],[Invoice Amount]]*1.2</f>
        <v>8154.5999999999995</v>
      </c>
      <c r="E49">
        <v>6795.5</v>
      </c>
      <c r="F49" t="s">
        <v>19</v>
      </c>
    </row>
    <row r="50" spans="1:6" x14ac:dyDescent="0.35">
      <c r="A50" s="1">
        <v>44362</v>
      </c>
      <c r="B50" t="s">
        <v>5</v>
      </c>
      <c r="C50" t="s">
        <v>64</v>
      </c>
      <c r="D50">
        <f>Table_Table1[[#This Row],[Invoice Amount]]*1.2</f>
        <v>3293.6639999999998</v>
      </c>
      <c r="E50">
        <v>2744.72</v>
      </c>
      <c r="F50" t="s">
        <v>15</v>
      </c>
    </row>
    <row r="51" spans="1:6" x14ac:dyDescent="0.35">
      <c r="A51" s="1">
        <v>44365</v>
      </c>
      <c r="B51" t="s">
        <v>28</v>
      </c>
      <c r="C51" t="s">
        <v>65</v>
      </c>
      <c r="D51">
        <f>Table_Table1[[#This Row],[Invoice Amount]]*1.2</f>
        <v>3260.52</v>
      </c>
      <c r="E51">
        <v>2717.1</v>
      </c>
      <c r="F51" t="s">
        <v>7</v>
      </c>
    </row>
    <row r="52" spans="1:6" x14ac:dyDescent="0.35">
      <c r="A52" s="1">
        <v>44367</v>
      </c>
      <c r="B52" t="s">
        <v>11</v>
      </c>
      <c r="C52" t="s">
        <v>66</v>
      </c>
      <c r="D52">
        <f>Table_Table1[[#This Row],[Invoice Amount]]*1.2</f>
        <v>2903.4120000000003</v>
      </c>
      <c r="E52">
        <v>2419.5100000000002</v>
      </c>
      <c r="F52" t="s">
        <v>19</v>
      </c>
    </row>
    <row r="53" spans="1:6" x14ac:dyDescent="0.35">
      <c r="A53" s="1">
        <v>44371</v>
      </c>
      <c r="B53" t="s">
        <v>28</v>
      </c>
      <c r="C53" t="s">
        <v>67</v>
      </c>
      <c r="D53">
        <f>Table_Table1[[#This Row],[Invoice Amount]]*1.2</f>
        <v>8216.4599999999991</v>
      </c>
      <c r="E53">
        <v>6847.05</v>
      </c>
      <c r="F53" t="s">
        <v>10</v>
      </c>
    </row>
    <row r="54" spans="1:6" x14ac:dyDescent="0.35">
      <c r="A54" s="1">
        <v>44374</v>
      </c>
      <c r="B54" t="s">
        <v>11</v>
      </c>
      <c r="C54" t="s">
        <v>68</v>
      </c>
      <c r="D54">
        <f>Table_Table1[[#This Row],[Invoice Amount]]*1.2</f>
        <v>3934.8719999999998</v>
      </c>
      <c r="E54">
        <v>3279.06</v>
      </c>
      <c r="F54" t="s">
        <v>7</v>
      </c>
    </row>
    <row r="55" spans="1:6" x14ac:dyDescent="0.35">
      <c r="A55" s="1">
        <v>44377</v>
      </c>
      <c r="B55" t="s">
        <v>8</v>
      </c>
      <c r="C55" t="s">
        <v>69</v>
      </c>
      <c r="D55">
        <f>Table_Table1[[#This Row],[Invoice Amount]]*1.2</f>
        <v>9406.7160000000003</v>
      </c>
      <c r="E55">
        <v>7838.93</v>
      </c>
      <c r="F55" t="s">
        <v>10</v>
      </c>
    </row>
    <row r="56" spans="1:6" x14ac:dyDescent="0.35">
      <c r="A56" s="1">
        <v>44381</v>
      </c>
      <c r="B56" t="s">
        <v>20</v>
      </c>
      <c r="C56" t="s">
        <v>70</v>
      </c>
      <c r="D56">
        <f>Table_Table1[[#This Row],[Invoice Amount]]*1.2</f>
        <v>10202.208000000001</v>
      </c>
      <c r="E56">
        <v>8501.84</v>
      </c>
      <c r="F56" t="s">
        <v>27</v>
      </c>
    </row>
    <row r="57" spans="1:6" x14ac:dyDescent="0.35">
      <c r="A57" s="1">
        <v>44382</v>
      </c>
      <c r="B57" t="s">
        <v>20</v>
      </c>
      <c r="C57" t="s">
        <v>71</v>
      </c>
      <c r="D57">
        <f>Table_Table1[[#This Row],[Invoice Amount]]*1.2</f>
        <v>1525.5359999999998</v>
      </c>
      <c r="E57">
        <v>1271.28</v>
      </c>
      <c r="F57" t="s">
        <v>7</v>
      </c>
    </row>
    <row r="58" spans="1:6" x14ac:dyDescent="0.35">
      <c r="A58" s="1">
        <v>44388</v>
      </c>
      <c r="B58" t="s">
        <v>5</v>
      </c>
      <c r="C58" t="s">
        <v>72</v>
      </c>
      <c r="D58">
        <f>Table_Table1[[#This Row],[Invoice Amount]]*1.2</f>
        <v>7843.8720000000003</v>
      </c>
      <c r="E58">
        <v>6536.56</v>
      </c>
      <c r="F58" t="s">
        <v>10</v>
      </c>
    </row>
    <row r="59" spans="1:6" x14ac:dyDescent="0.35">
      <c r="A59" s="1">
        <v>44388</v>
      </c>
      <c r="B59" t="s">
        <v>5</v>
      </c>
      <c r="C59" t="s">
        <v>73</v>
      </c>
      <c r="D59">
        <f>Table_Table1[[#This Row],[Invoice Amount]]*1.2</f>
        <v>4308.9359999999997</v>
      </c>
      <c r="E59">
        <v>3590.78</v>
      </c>
      <c r="F59" t="s">
        <v>15</v>
      </c>
    </row>
    <row r="60" spans="1:6" x14ac:dyDescent="0.35">
      <c r="A60" s="1">
        <v>44388</v>
      </c>
      <c r="B60" t="s">
        <v>28</v>
      </c>
      <c r="C60" t="s">
        <v>74</v>
      </c>
      <c r="D60">
        <f>Table_Table1[[#This Row],[Invoice Amount]]*1.2</f>
        <v>7311.7079999999996</v>
      </c>
      <c r="E60">
        <v>6093.09</v>
      </c>
      <c r="F60" t="s">
        <v>10</v>
      </c>
    </row>
    <row r="61" spans="1:6" x14ac:dyDescent="0.35">
      <c r="A61" s="1">
        <v>44391</v>
      </c>
      <c r="B61" t="s">
        <v>20</v>
      </c>
      <c r="C61" t="s">
        <v>75</v>
      </c>
      <c r="D61">
        <f>Table_Table1[[#This Row],[Invoice Amount]]*1.2</f>
        <v>4477.4039999999995</v>
      </c>
      <c r="E61">
        <v>3731.17</v>
      </c>
      <c r="F61" t="s">
        <v>15</v>
      </c>
    </row>
    <row r="62" spans="1:6" x14ac:dyDescent="0.35">
      <c r="A62" s="1">
        <v>44393</v>
      </c>
      <c r="B62" t="s">
        <v>20</v>
      </c>
      <c r="C62" t="s">
        <v>76</v>
      </c>
      <c r="D62">
        <f>Table_Table1[[#This Row],[Invoice Amount]]*1.2</f>
        <v>6917.46</v>
      </c>
      <c r="E62">
        <v>5764.55</v>
      </c>
      <c r="F62" t="s">
        <v>27</v>
      </c>
    </row>
    <row r="63" spans="1:6" x14ac:dyDescent="0.35">
      <c r="A63" s="1">
        <v>44396</v>
      </c>
      <c r="B63" t="s">
        <v>20</v>
      </c>
      <c r="C63" t="s">
        <v>77</v>
      </c>
      <c r="D63">
        <f>Table_Table1[[#This Row],[Invoice Amount]]*1.2</f>
        <v>3835.5719999999997</v>
      </c>
      <c r="E63">
        <v>3196.31</v>
      </c>
      <c r="F63" t="s">
        <v>27</v>
      </c>
    </row>
    <row r="64" spans="1:6" x14ac:dyDescent="0.35">
      <c r="A64" s="1">
        <v>44399</v>
      </c>
      <c r="B64" t="s">
        <v>11</v>
      </c>
      <c r="C64" t="s">
        <v>78</v>
      </c>
      <c r="D64">
        <f>Table_Table1[[#This Row],[Invoice Amount]]*1.2</f>
        <v>10294.140000000001</v>
      </c>
      <c r="E64">
        <v>8578.4500000000007</v>
      </c>
      <c r="F64" t="s">
        <v>15</v>
      </c>
    </row>
    <row r="65" spans="1:6" x14ac:dyDescent="0.35">
      <c r="A65" s="1">
        <v>44400</v>
      </c>
      <c r="B65" t="s">
        <v>11</v>
      </c>
      <c r="C65" t="s">
        <v>79</v>
      </c>
      <c r="D65">
        <f>Table_Table1[[#This Row],[Invoice Amount]]*1.2</f>
        <v>3260.9279999999999</v>
      </c>
      <c r="E65">
        <v>2717.44</v>
      </c>
      <c r="F65" t="s">
        <v>27</v>
      </c>
    </row>
    <row r="66" spans="1:6" x14ac:dyDescent="0.35">
      <c r="A66" s="1">
        <v>44403</v>
      </c>
      <c r="B66" t="s">
        <v>11</v>
      </c>
      <c r="C66" t="s">
        <v>80</v>
      </c>
      <c r="D66">
        <f>Table_Table1[[#This Row],[Invoice Amount]]*1.2</f>
        <v>4925.0160000000005</v>
      </c>
      <c r="E66">
        <v>4104.18</v>
      </c>
      <c r="F66" t="s">
        <v>10</v>
      </c>
    </row>
    <row r="67" spans="1:6" x14ac:dyDescent="0.35">
      <c r="A67" s="1">
        <v>44407</v>
      </c>
      <c r="B67" t="s">
        <v>8</v>
      </c>
      <c r="C67" t="s">
        <v>81</v>
      </c>
      <c r="D67">
        <f>Table_Table1[[#This Row],[Invoice Amount]]*1.2</f>
        <v>5649.3119999999999</v>
      </c>
      <c r="E67">
        <v>4707.76</v>
      </c>
      <c r="F67" t="s">
        <v>27</v>
      </c>
    </row>
    <row r="68" spans="1:6" x14ac:dyDescent="0.35">
      <c r="A68" s="1">
        <v>44410</v>
      </c>
      <c r="B68" t="s">
        <v>28</v>
      </c>
      <c r="C68" t="s">
        <v>82</v>
      </c>
      <c r="D68">
        <f>Table_Table1[[#This Row],[Invoice Amount]]*1.2</f>
        <v>10091.088</v>
      </c>
      <c r="E68">
        <v>8409.24</v>
      </c>
      <c r="F68" t="s">
        <v>13</v>
      </c>
    </row>
    <row r="69" spans="1:6" x14ac:dyDescent="0.35">
      <c r="A69" s="1">
        <v>44415</v>
      </c>
      <c r="B69" t="s">
        <v>28</v>
      </c>
      <c r="C69" t="s">
        <v>83</v>
      </c>
      <c r="D69">
        <f>Table_Table1[[#This Row],[Invoice Amount]]*1.2</f>
        <v>2197.596</v>
      </c>
      <c r="E69">
        <v>1831.33</v>
      </c>
      <c r="F69" t="s">
        <v>15</v>
      </c>
    </row>
    <row r="70" spans="1:6" x14ac:dyDescent="0.35">
      <c r="A70" s="1">
        <v>44416</v>
      </c>
      <c r="B70" t="s">
        <v>11</v>
      </c>
      <c r="C70" t="s">
        <v>84</v>
      </c>
      <c r="D70">
        <f>Table_Table1[[#This Row],[Invoice Amount]]*1.2</f>
        <v>10062.959999999999</v>
      </c>
      <c r="E70">
        <v>8385.7999999999993</v>
      </c>
      <c r="F70" t="s">
        <v>13</v>
      </c>
    </row>
    <row r="71" spans="1:6" x14ac:dyDescent="0.35">
      <c r="A71" s="1">
        <v>44419</v>
      </c>
      <c r="B71" t="s">
        <v>11</v>
      </c>
      <c r="C71" t="s">
        <v>85</v>
      </c>
      <c r="D71">
        <f>Table_Table1[[#This Row],[Invoice Amount]]*1.2</f>
        <v>5641.7759999999989</v>
      </c>
      <c r="E71">
        <v>4701.4799999999996</v>
      </c>
      <c r="F71" t="s">
        <v>13</v>
      </c>
    </row>
    <row r="72" spans="1:6" x14ac:dyDescent="0.35">
      <c r="A72" s="1">
        <v>44419</v>
      </c>
      <c r="B72" t="s">
        <v>11</v>
      </c>
      <c r="C72" t="s">
        <v>86</v>
      </c>
      <c r="D72">
        <f>Table_Table1[[#This Row],[Invoice Amount]]*1.2</f>
        <v>3431.1959999999999</v>
      </c>
      <c r="E72">
        <v>2859.33</v>
      </c>
      <c r="F72" t="s">
        <v>13</v>
      </c>
    </row>
    <row r="73" spans="1:6" x14ac:dyDescent="0.35">
      <c r="A73" s="1">
        <v>44426</v>
      </c>
      <c r="B73" t="s">
        <v>8</v>
      </c>
      <c r="C73" t="s">
        <v>87</v>
      </c>
      <c r="D73">
        <f>Table_Table1[[#This Row],[Invoice Amount]]*1.2</f>
        <v>4384.1759999999995</v>
      </c>
      <c r="E73">
        <v>3653.48</v>
      </c>
      <c r="F73" t="s">
        <v>13</v>
      </c>
    </row>
    <row r="74" spans="1:6" x14ac:dyDescent="0.35">
      <c r="A74" s="1">
        <v>44435</v>
      </c>
      <c r="B74" t="s">
        <v>28</v>
      </c>
      <c r="C74" t="s">
        <v>88</v>
      </c>
      <c r="D74">
        <f>Table_Table1[[#This Row],[Invoice Amount]]*1.2</f>
        <v>771.93599999999992</v>
      </c>
      <c r="E74">
        <v>643.28</v>
      </c>
      <c r="F74" t="s">
        <v>13</v>
      </c>
    </row>
    <row r="75" spans="1:6" x14ac:dyDescent="0.35">
      <c r="A75" s="1">
        <v>44446</v>
      </c>
      <c r="B75" t="s">
        <v>28</v>
      </c>
      <c r="C75" t="s">
        <v>89</v>
      </c>
      <c r="D75">
        <f>Table_Table1[[#This Row],[Invoice Amount]]*1.2</f>
        <v>11222.208000000001</v>
      </c>
      <c r="E75">
        <v>9351.84</v>
      </c>
      <c r="F75" t="s">
        <v>27</v>
      </c>
    </row>
    <row r="76" spans="1:6" x14ac:dyDescent="0.35">
      <c r="A76" s="1">
        <v>44447</v>
      </c>
      <c r="B76" t="s">
        <v>11</v>
      </c>
      <c r="C76" t="s">
        <v>90</v>
      </c>
      <c r="D76">
        <f>Table_Table1[[#This Row],[Invoice Amount]]*1.2</f>
        <v>10100.040000000001</v>
      </c>
      <c r="E76">
        <v>8416.7000000000007</v>
      </c>
      <c r="F76" t="s">
        <v>13</v>
      </c>
    </row>
    <row r="77" spans="1:6" x14ac:dyDescent="0.35">
      <c r="A77" s="1">
        <v>44455</v>
      </c>
      <c r="B77" t="s">
        <v>28</v>
      </c>
      <c r="C77" t="s">
        <v>91</v>
      </c>
      <c r="D77">
        <f>Table_Table1[[#This Row],[Invoice Amount]]*1.2</f>
        <v>9519.1319999999996</v>
      </c>
      <c r="E77">
        <v>7932.61</v>
      </c>
      <c r="F77" t="s">
        <v>7</v>
      </c>
    </row>
    <row r="78" spans="1:6" x14ac:dyDescent="0.35">
      <c r="A78" s="1">
        <v>44458</v>
      </c>
      <c r="B78" t="s">
        <v>20</v>
      </c>
      <c r="C78" t="s">
        <v>92</v>
      </c>
      <c r="D78">
        <f>Table_Table1[[#This Row],[Invoice Amount]]*1.2</f>
        <v>2407.56</v>
      </c>
      <c r="E78">
        <v>2006.3</v>
      </c>
      <c r="F78" t="s">
        <v>7</v>
      </c>
    </row>
    <row r="79" spans="1:6" x14ac:dyDescent="0.35">
      <c r="A79" s="1">
        <v>44469</v>
      </c>
      <c r="B79" t="s">
        <v>20</v>
      </c>
      <c r="C79" t="s">
        <v>93</v>
      </c>
      <c r="D79">
        <f>Table_Table1[[#This Row],[Invoice Amount]]*1.2</f>
        <v>7475.3759999999993</v>
      </c>
      <c r="E79">
        <v>6229.48</v>
      </c>
      <c r="F79" t="s">
        <v>10</v>
      </c>
    </row>
    <row r="80" spans="1:6" x14ac:dyDescent="0.35">
      <c r="A80" s="1">
        <v>44471</v>
      </c>
      <c r="B80" t="s">
        <v>5</v>
      </c>
      <c r="C80" t="s">
        <v>94</v>
      </c>
      <c r="D80">
        <f>Table_Table1[[#This Row],[Invoice Amount]]*1.2</f>
        <v>10873.632</v>
      </c>
      <c r="E80">
        <v>9061.36</v>
      </c>
      <c r="F80" t="s">
        <v>15</v>
      </c>
    </row>
    <row r="81" spans="1:6" x14ac:dyDescent="0.35">
      <c r="A81" s="1">
        <v>44478</v>
      </c>
      <c r="B81" t="s">
        <v>28</v>
      </c>
      <c r="C81" t="s">
        <v>95</v>
      </c>
      <c r="D81">
        <f>Table_Table1[[#This Row],[Invoice Amount]]*1.2</f>
        <v>2154.4079999999999</v>
      </c>
      <c r="E81">
        <v>1795.34</v>
      </c>
      <c r="F81" t="s">
        <v>13</v>
      </c>
    </row>
    <row r="82" spans="1:6" x14ac:dyDescent="0.35">
      <c r="A82" s="1">
        <v>44479</v>
      </c>
      <c r="B82" t="s">
        <v>11</v>
      </c>
      <c r="C82" t="s">
        <v>96</v>
      </c>
      <c r="D82">
        <f>Table_Table1[[#This Row],[Invoice Amount]]*1.2</f>
        <v>9150.6720000000005</v>
      </c>
      <c r="E82">
        <v>7625.56</v>
      </c>
      <c r="F82" t="s">
        <v>13</v>
      </c>
    </row>
    <row r="83" spans="1:6" x14ac:dyDescent="0.35">
      <c r="A83" s="1">
        <v>44488</v>
      </c>
      <c r="B83" t="s">
        <v>20</v>
      </c>
      <c r="C83" t="s">
        <v>97</v>
      </c>
      <c r="D83">
        <f>Table_Table1[[#This Row],[Invoice Amount]]*1.2</f>
        <v>10792.008</v>
      </c>
      <c r="E83">
        <v>8993.34</v>
      </c>
      <c r="F83" t="s">
        <v>19</v>
      </c>
    </row>
    <row r="84" spans="1:6" x14ac:dyDescent="0.35">
      <c r="A84" s="1">
        <v>44492</v>
      </c>
      <c r="B84" t="s">
        <v>8</v>
      </c>
      <c r="C84" t="s">
        <v>98</v>
      </c>
      <c r="D84">
        <f>Table_Table1[[#This Row],[Invoice Amount]]*1.2</f>
        <v>3938.0279999999998</v>
      </c>
      <c r="E84">
        <v>3281.69</v>
      </c>
      <c r="F84" t="s">
        <v>10</v>
      </c>
    </row>
    <row r="85" spans="1:6" x14ac:dyDescent="0.35">
      <c r="A85" s="1">
        <v>44495</v>
      </c>
      <c r="B85" t="s">
        <v>8</v>
      </c>
      <c r="C85" t="s">
        <v>99</v>
      </c>
      <c r="D85">
        <f>Table_Table1[[#This Row],[Invoice Amount]]*1.2</f>
        <v>4783.2359999999999</v>
      </c>
      <c r="E85">
        <v>3986.03</v>
      </c>
      <c r="F85" t="s">
        <v>27</v>
      </c>
    </row>
    <row r="86" spans="1:6" x14ac:dyDescent="0.35">
      <c r="A86" s="1">
        <v>44497</v>
      </c>
      <c r="B86" t="s">
        <v>28</v>
      </c>
      <c r="C86" t="s">
        <v>100</v>
      </c>
      <c r="D86">
        <f>Table_Table1[[#This Row],[Invoice Amount]]*1.2</f>
        <v>6040.7039999999997</v>
      </c>
      <c r="E86">
        <v>5033.92</v>
      </c>
      <c r="F86" t="s">
        <v>27</v>
      </c>
    </row>
    <row r="87" spans="1:6" x14ac:dyDescent="0.35">
      <c r="A87" s="1">
        <v>44498</v>
      </c>
      <c r="B87" t="s">
        <v>20</v>
      </c>
      <c r="C87" t="s">
        <v>101</v>
      </c>
      <c r="D87">
        <f>Table_Table1[[#This Row],[Invoice Amount]]*1.2</f>
        <v>6473.1959999999999</v>
      </c>
      <c r="E87">
        <v>5394.33</v>
      </c>
      <c r="F87" t="s">
        <v>13</v>
      </c>
    </row>
    <row r="88" spans="1:6" x14ac:dyDescent="0.35">
      <c r="A88" s="1">
        <v>44507</v>
      </c>
      <c r="B88" t="s">
        <v>5</v>
      </c>
      <c r="C88" t="s">
        <v>102</v>
      </c>
      <c r="D88">
        <f>Table_Table1[[#This Row],[Invoice Amount]]*1.2</f>
        <v>11999.532000000001</v>
      </c>
      <c r="E88">
        <v>9999.61</v>
      </c>
      <c r="F88" t="s">
        <v>10</v>
      </c>
    </row>
    <row r="89" spans="1:6" x14ac:dyDescent="0.35">
      <c r="A89" s="1">
        <v>44515</v>
      </c>
      <c r="B89" t="s">
        <v>8</v>
      </c>
      <c r="C89" t="s">
        <v>103</v>
      </c>
      <c r="D89">
        <f>Table_Table1[[#This Row],[Invoice Amount]]*1.2</f>
        <v>1491.54</v>
      </c>
      <c r="E89">
        <v>1242.95</v>
      </c>
      <c r="F89" t="s">
        <v>27</v>
      </c>
    </row>
    <row r="90" spans="1:6" x14ac:dyDescent="0.35">
      <c r="A90" s="1">
        <v>44516</v>
      </c>
      <c r="B90" t="s">
        <v>28</v>
      </c>
      <c r="C90" t="s">
        <v>104</v>
      </c>
      <c r="D90">
        <f>Table_Table1[[#This Row],[Invoice Amount]]*1.2</f>
        <v>6539.0759999999991</v>
      </c>
      <c r="E90">
        <v>5449.23</v>
      </c>
      <c r="F90" t="s">
        <v>10</v>
      </c>
    </row>
    <row r="91" spans="1:6" x14ac:dyDescent="0.35">
      <c r="A91" s="1">
        <v>44523</v>
      </c>
      <c r="B91" t="s">
        <v>28</v>
      </c>
      <c r="C91" t="s">
        <v>105</v>
      </c>
      <c r="D91">
        <f>Table_Table1[[#This Row],[Invoice Amount]]*1.2</f>
        <v>7011.3959999999997</v>
      </c>
      <c r="E91">
        <v>5842.83</v>
      </c>
      <c r="F91" t="s">
        <v>13</v>
      </c>
    </row>
    <row r="92" spans="1:6" x14ac:dyDescent="0.35">
      <c r="A92" s="1">
        <v>44530</v>
      </c>
      <c r="B92" t="s">
        <v>28</v>
      </c>
      <c r="C92" t="s">
        <v>106</v>
      </c>
      <c r="D92">
        <f>Table_Table1[[#This Row],[Invoice Amount]]*1.2</f>
        <v>9930.8160000000007</v>
      </c>
      <c r="E92">
        <v>8275.68</v>
      </c>
      <c r="F92" t="s">
        <v>27</v>
      </c>
    </row>
    <row r="93" spans="1:6" x14ac:dyDescent="0.35">
      <c r="A93" s="1">
        <v>44530</v>
      </c>
      <c r="B93" t="s">
        <v>28</v>
      </c>
      <c r="C93" t="s">
        <v>107</v>
      </c>
      <c r="D93">
        <f>Table_Table1[[#This Row],[Invoice Amount]]*1.2</f>
        <v>758.16</v>
      </c>
      <c r="E93">
        <v>631.79999999999995</v>
      </c>
      <c r="F93" t="s">
        <v>13</v>
      </c>
    </row>
    <row r="94" spans="1:6" x14ac:dyDescent="0.35">
      <c r="A94" s="1">
        <v>44534</v>
      </c>
      <c r="B94" t="s">
        <v>8</v>
      </c>
      <c r="C94" t="s">
        <v>108</v>
      </c>
      <c r="D94">
        <f>Table_Table1[[#This Row],[Invoice Amount]]*1.2</f>
        <v>11275.116</v>
      </c>
      <c r="E94">
        <v>9395.93</v>
      </c>
      <c r="F94" t="s">
        <v>19</v>
      </c>
    </row>
    <row r="95" spans="1:6" x14ac:dyDescent="0.35">
      <c r="A95" s="1">
        <v>44534</v>
      </c>
      <c r="B95" t="s">
        <v>8</v>
      </c>
      <c r="C95" t="s">
        <v>109</v>
      </c>
      <c r="D95">
        <f>Table_Table1[[#This Row],[Invoice Amount]]*1.2</f>
        <v>1933.8239999999998</v>
      </c>
      <c r="E95">
        <v>1611.52</v>
      </c>
      <c r="F95" t="s">
        <v>15</v>
      </c>
    </row>
    <row r="96" spans="1:6" x14ac:dyDescent="0.35">
      <c r="A96" s="1">
        <v>44536</v>
      </c>
      <c r="B96" t="s">
        <v>28</v>
      </c>
      <c r="C96" t="s">
        <v>110</v>
      </c>
      <c r="D96">
        <f>Table_Table1[[#This Row],[Invoice Amount]]*1.2</f>
        <v>6625.2</v>
      </c>
      <c r="E96">
        <v>5521</v>
      </c>
      <c r="F96" t="s">
        <v>19</v>
      </c>
    </row>
    <row r="97" spans="1:6" x14ac:dyDescent="0.35">
      <c r="A97" s="1">
        <v>44546</v>
      </c>
      <c r="B97" t="s">
        <v>8</v>
      </c>
      <c r="C97" t="s">
        <v>111</v>
      </c>
      <c r="D97">
        <f>Table_Table1[[#This Row],[Invoice Amount]]*1.2</f>
        <v>7399.5359999999991</v>
      </c>
      <c r="E97">
        <v>6166.28</v>
      </c>
      <c r="F97" t="s">
        <v>10</v>
      </c>
    </row>
    <row r="98" spans="1:6" x14ac:dyDescent="0.35">
      <c r="A98" s="1">
        <v>44548</v>
      </c>
      <c r="B98" t="s">
        <v>20</v>
      </c>
      <c r="C98" t="s">
        <v>112</v>
      </c>
      <c r="D98">
        <f>Table_Table1[[#This Row],[Invoice Amount]]*1.2</f>
        <v>5544.1439999999993</v>
      </c>
      <c r="E98">
        <v>4620.12</v>
      </c>
      <c r="F98" t="s">
        <v>10</v>
      </c>
    </row>
    <row r="99" spans="1:6" x14ac:dyDescent="0.35">
      <c r="A99" s="1">
        <v>44549</v>
      </c>
      <c r="B99" t="s">
        <v>5</v>
      </c>
      <c r="C99" t="s">
        <v>113</v>
      </c>
      <c r="D99">
        <f>Table_Table1[[#This Row],[Invoice Amount]]*1.2</f>
        <v>1470.0719999999999</v>
      </c>
      <c r="E99">
        <v>1225.06</v>
      </c>
      <c r="F99" t="s">
        <v>27</v>
      </c>
    </row>
    <row r="100" spans="1:6" x14ac:dyDescent="0.35">
      <c r="A100" s="1">
        <v>44557</v>
      </c>
      <c r="B100" t="s">
        <v>5</v>
      </c>
      <c r="C100" t="s">
        <v>114</v>
      </c>
      <c r="D100">
        <f>Table_Table1[[#This Row],[Invoice Amount]]*1.2</f>
        <v>5563.4759999999997</v>
      </c>
      <c r="E100">
        <v>4636.2299999999996</v>
      </c>
      <c r="F100" t="s">
        <v>27</v>
      </c>
    </row>
    <row r="101" spans="1:6" x14ac:dyDescent="0.35">
      <c r="A101" s="1">
        <v>44561</v>
      </c>
      <c r="B101" t="s">
        <v>28</v>
      </c>
      <c r="C101" t="s">
        <v>115</v>
      </c>
      <c r="D101">
        <f>Table_Table1[[#This Row],[Invoice Amount]]*1.2</f>
        <v>5287.1040000000003</v>
      </c>
      <c r="E101">
        <v>4405.92</v>
      </c>
      <c r="F101" t="s">
        <v>7</v>
      </c>
    </row>
  </sheetData>
  <phoneticPr fontId="18" type="noConversion"/>
  <pageMargins left="0.7" right="0.7" top="0.75" bottom="0.75" header="0.3" footer="0.3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8B350-85D6-45F6-9363-B3A09EC417C0}">
  <sheetPr>
    <tabColor theme="9"/>
  </sheetPr>
  <dimension ref="A1:I2"/>
  <sheetViews>
    <sheetView workbookViewId="0">
      <selection activeCell="H3" sqref="H3"/>
    </sheetView>
  </sheetViews>
  <sheetFormatPr defaultColWidth="8.90625" defaultRowHeight="14" x14ac:dyDescent="0.3"/>
  <cols>
    <col min="1" max="1" width="60.6328125" style="3" bestFit="1" customWidth="1"/>
    <col min="2" max="2" width="20.453125" style="3" bestFit="1" customWidth="1"/>
    <col min="3" max="3" width="37.6328125" style="3" bestFit="1" customWidth="1"/>
    <col min="4" max="4" width="41.36328125" style="3" bestFit="1" customWidth="1"/>
    <col min="5" max="5" width="38.36328125" style="3" bestFit="1" customWidth="1"/>
    <col min="6" max="6" width="32.36328125" style="3" bestFit="1" customWidth="1"/>
    <col min="7" max="16384" width="8.90625" style="3"/>
  </cols>
  <sheetData>
    <row r="1" spans="1:9" x14ac:dyDescent="0.3">
      <c r="A1" s="4" t="e" cm="1">
        <f t="array" ref="A1">TRANSPOSE(_xlfn._xlws.SORT(_xlfn.UNIQUE(#REF!)))</f>
        <v>#REF!</v>
      </c>
      <c r="B1" s="4"/>
      <c r="C1" s="4"/>
      <c r="D1" s="4"/>
      <c r="E1" s="4"/>
      <c r="F1" s="4"/>
      <c r="G1" s="4"/>
    </row>
    <row r="2" spans="1:9" x14ac:dyDescent="0.3">
      <c r="A2" s="3" t="e" cm="1">
        <f t="array" ref="A2">IF(ISBLANK(A1),"",_xlfn._xlws.FILTER(#REF!,#REF!=A1))</f>
        <v>#REF!</v>
      </c>
      <c r="B2" s="3" t="str" cm="1">
        <f t="array" ref="B2">IF(ISBLANK(B1),"",_xlfn._xlws.FILTER(#REF!,#REF!=B1))</f>
        <v/>
      </c>
      <c r="C2" s="3" t="str" cm="1">
        <f t="array" ref="C2">IF(ISBLANK(C1),"",_xlfn._xlws.FILTER(#REF!,#REF!=C1))</f>
        <v/>
      </c>
      <c r="D2" s="3" t="str" cm="1">
        <f t="array" ref="D2">IF(ISBLANK(D1),"",_xlfn._xlws.FILTER(#REF!,#REF!=D1))</f>
        <v/>
      </c>
      <c r="E2" s="3" t="str" cm="1">
        <f t="array" ref="E2">IF(ISBLANK(E1),"",_xlfn._xlws.FILTER(#REF!,#REF!=E1))</f>
        <v/>
      </c>
      <c r="F2" s="3" t="str" cm="1">
        <f t="array" ref="F2">IF(ISBLANK(F1),"",_xlfn._xlws.FILTER(#REF!,#REF!=F1))</f>
        <v/>
      </c>
      <c r="G2" s="3" t="str" cm="1">
        <f t="array" ref="G2">IF(ISBLANK(G1),"",_xlfn._xlws.FILTER(#REF!,#REF!=G1))</f>
        <v/>
      </c>
      <c r="H2" s="3" t="str" cm="1">
        <f t="array" ref="H2">IF(ISBLANK(H1),"",_xlfn._xlws.FILTER(#REF!,#REF!=H1))</f>
        <v/>
      </c>
      <c r="I2" s="3" t="str" cm="1">
        <f t="array" ref="I2">IF(ISBLANK(I1),"",_xlfn._xlws.FILTER(#REF!,#REF!=I1))</f>
        <v/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60F05-5621-4E5E-93A6-C7733F46D076}">
  <sheetPr>
    <tabColor theme="9"/>
  </sheetPr>
  <dimension ref="A2:H244"/>
  <sheetViews>
    <sheetView workbookViewId="0">
      <selection activeCell="H3" sqref="H3"/>
    </sheetView>
  </sheetViews>
  <sheetFormatPr defaultColWidth="9.6328125" defaultRowHeight="14" x14ac:dyDescent="0.3"/>
  <cols>
    <col min="1" max="1" width="9.08984375" style="3" bestFit="1" customWidth="1"/>
    <col min="2" max="2" width="37.453125" style="3" customWidth="1"/>
    <col min="3" max="3" width="16.36328125" style="3" customWidth="1"/>
    <col min="4" max="4" width="18" style="5" bestFit="1" customWidth="1"/>
    <col min="5" max="6" width="9.6328125" style="3"/>
    <col min="7" max="7" width="14.90625" style="3" bestFit="1" customWidth="1"/>
    <col min="8" max="8" width="14.36328125" style="3" customWidth="1"/>
    <col min="9" max="10" width="9.6328125" style="3"/>
    <col min="11" max="11" width="9.6328125" style="3" customWidth="1"/>
    <col min="12" max="16384" width="9.6328125" style="3"/>
  </cols>
  <sheetData>
    <row r="2" spans="1:8" x14ac:dyDescent="0.3">
      <c r="G2" s="13" t="s">
        <v>124</v>
      </c>
      <c r="H2" s="12" t="s">
        <v>120</v>
      </c>
    </row>
    <row r="3" spans="1:8" x14ac:dyDescent="0.3">
      <c r="A3" s="16" t="s">
        <v>116</v>
      </c>
      <c r="B3" s="15" t="s">
        <v>117</v>
      </c>
      <c r="C3" s="15" t="s">
        <v>118</v>
      </c>
      <c r="D3" s="14" t="s">
        <v>119</v>
      </c>
      <c r="G3" s="13" t="s">
        <v>125</v>
      </c>
      <c r="H3" s="12"/>
    </row>
    <row r="4" spans="1:8" x14ac:dyDescent="0.3">
      <c r="A4" s="11" t="e" cm="1">
        <f t="array" ref="A4">_xlfn._xlws.FILTER(#REF!,(#REF!=$H$2)*(#REF!=Filter!$H$3))</f>
        <v>#REF!</v>
      </c>
      <c r="B4" s="10"/>
      <c r="C4" s="10"/>
      <c r="D4" s="9"/>
    </row>
    <row r="5" spans="1:8" x14ac:dyDescent="0.3">
      <c r="A5" s="11"/>
      <c r="B5" s="10"/>
      <c r="C5" s="10"/>
      <c r="D5" s="9"/>
    </row>
    <row r="6" spans="1:8" x14ac:dyDescent="0.3">
      <c r="A6" s="11"/>
      <c r="B6" s="10"/>
      <c r="C6" s="10"/>
      <c r="D6" s="9"/>
    </row>
    <row r="7" spans="1:8" x14ac:dyDescent="0.3">
      <c r="A7" s="11"/>
      <c r="B7" s="10"/>
      <c r="C7" s="10"/>
      <c r="D7" s="9"/>
    </row>
    <row r="8" spans="1:8" x14ac:dyDescent="0.3">
      <c r="A8" s="11"/>
      <c r="B8" s="10"/>
      <c r="C8" s="10"/>
      <c r="D8" s="9"/>
    </row>
    <row r="9" spans="1:8" x14ac:dyDescent="0.3">
      <c r="A9" s="11"/>
      <c r="B9" s="10"/>
      <c r="C9" s="10"/>
      <c r="D9" s="9"/>
    </row>
    <row r="10" spans="1:8" x14ac:dyDescent="0.3">
      <c r="A10" s="11"/>
      <c r="B10" s="10"/>
      <c r="C10" s="10"/>
      <c r="D10" s="9"/>
    </row>
    <row r="11" spans="1:8" x14ac:dyDescent="0.3">
      <c r="A11" s="11"/>
      <c r="B11" s="10"/>
      <c r="C11" s="10"/>
      <c r="D11" s="9"/>
    </row>
    <row r="12" spans="1:8" x14ac:dyDescent="0.3">
      <c r="A12" s="11"/>
      <c r="B12" s="10"/>
      <c r="C12" s="10"/>
      <c r="D12" s="9"/>
    </row>
    <row r="13" spans="1:8" x14ac:dyDescent="0.3">
      <c r="A13" s="11"/>
      <c r="B13" s="10"/>
      <c r="C13" s="10"/>
      <c r="D13" s="9"/>
    </row>
    <row r="14" spans="1:8" x14ac:dyDescent="0.3">
      <c r="A14" s="11"/>
      <c r="B14" s="10"/>
      <c r="C14" s="10"/>
      <c r="D14" s="9"/>
    </row>
    <row r="15" spans="1:8" x14ac:dyDescent="0.3">
      <c r="A15" s="11"/>
      <c r="B15" s="10"/>
      <c r="C15" s="10"/>
      <c r="D15" s="9"/>
    </row>
    <row r="16" spans="1:8" x14ac:dyDescent="0.3">
      <c r="A16" s="11"/>
      <c r="B16" s="10"/>
      <c r="C16" s="10"/>
      <c r="D16" s="9"/>
    </row>
    <row r="17" spans="1:4" x14ac:dyDescent="0.3">
      <c r="A17" s="11"/>
      <c r="B17" s="10"/>
      <c r="C17" s="10"/>
      <c r="D17" s="9"/>
    </row>
    <row r="18" spans="1:4" x14ac:dyDescent="0.3">
      <c r="A18" s="11"/>
      <c r="B18" s="10"/>
      <c r="C18" s="10"/>
      <c r="D18" s="9"/>
    </row>
    <row r="19" spans="1:4" x14ac:dyDescent="0.3">
      <c r="A19" s="11"/>
      <c r="B19" s="10"/>
      <c r="C19" s="10"/>
      <c r="D19" s="9"/>
    </row>
    <row r="20" spans="1:4" x14ac:dyDescent="0.3">
      <c r="A20" s="11"/>
      <c r="B20" s="10"/>
      <c r="C20" s="10"/>
      <c r="D20" s="9"/>
    </row>
    <row r="21" spans="1:4" x14ac:dyDescent="0.3">
      <c r="A21" s="11"/>
      <c r="B21" s="10"/>
      <c r="C21" s="10"/>
      <c r="D21" s="9"/>
    </row>
    <row r="22" spans="1:4" x14ac:dyDescent="0.3">
      <c r="A22" s="11"/>
      <c r="B22" s="10"/>
      <c r="C22" s="10"/>
      <c r="D22" s="9"/>
    </row>
    <row r="23" spans="1:4" x14ac:dyDescent="0.3">
      <c r="A23" s="11"/>
      <c r="B23" s="10"/>
      <c r="C23" s="10"/>
      <c r="D23" s="9"/>
    </row>
    <row r="24" spans="1:4" x14ac:dyDescent="0.3">
      <c r="A24" s="11"/>
      <c r="B24" s="10"/>
      <c r="C24" s="10"/>
      <c r="D24" s="9"/>
    </row>
    <row r="25" spans="1:4" x14ac:dyDescent="0.3">
      <c r="A25" s="11"/>
      <c r="B25" s="10"/>
      <c r="C25" s="10"/>
      <c r="D25" s="9"/>
    </row>
    <row r="26" spans="1:4" x14ac:dyDescent="0.3">
      <c r="A26" s="11"/>
      <c r="B26" s="10"/>
      <c r="C26" s="10"/>
      <c r="D26" s="9"/>
    </row>
    <row r="27" spans="1:4" x14ac:dyDescent="0.3">
      <c r="A27" s="11"/>
      <c r="B27" s="10"/>
      <c r="C27" s="10"/>
      <c r="D27" s="9"/>
    </row>
    <row r="28" spans="1:4" x14ac:dyDescent="0.3">
      <c r="A28" s="11"/>
      <c r="B28" s="10"/>
      <c r="C28" s="10"/>
      <c r="D28" s="9"/>
    </row>
    <row r="29" spans="1:4" x14ac:dyDescent="0.3">
      <c r="A29" s="11"/>
      <c r="B29" s="10"/>
      <c r="C29" s="10"/>
      <c r="D29" s="9"/>
    </row>
    <row r="30" spans="1:4" x14ac:dyDescent="0.3">
      <c r="A30" s="11"/>
      <c r="B30" s="10"/>
      <c r="C30" s="10"/>
      <c r="D30" s="9"/>
    </row>
    <row r="31" spans="1:4" x14ac:dyDescent="0.3">
      <c r="A31" s="11"/>
      <c r="B31" s="10"/>
      <c r="C31" s="10"/>
      <c r="D31" s="9"/>
    </row>
    <row r="32" spans="1:4" x14ac:dyDescent="0.3">
      <c r="A32" s="11"/>
      <c r="B32" s="10"/>
      <c r="C32" s="10"/>
      <c r="D32" s="9"/>
    </row>
    <row r="33" spans="1:4" x14ac:dyDescent="0.3">
      <c r="A33" s="11"/>
      <c r="B33" s="10"/>
      <c r="C33" s="10"/>
      <c r="D33" s="9"/>
    </row>
    <row r="34" spans="1:4" x14ac:dyDescent="0.3">
      <c r="A34" s="11"/>
      <c r="B34" s="10"/>
      <c r="C34" s="10"/>
      <c r="D34" s="9"/>
    </row>
    <row r="35" spans="1:4" x14ac:dyDescent="0.3">
      <c r="A35" s="11"/>
      <c r="B35" s="10"/>
      <c r="C35" s="10"/>
      <c r="D35" s="9"/>
    </row>
    <row r="36" spans="1:4" x14ac:dyDescent="0.3">
      <c r="A36" s="11"/>
      <c r="B36" s="10"/>
      <c r="C36" s="10"/>
      <c r="D36" s="9"/>
    </row>
    <row r="37" spans="1:4" x14ac:dyDescent="0.3">
      <c r="A37" s="11"/>
      <c r="B37" s="10"/>
      <c r="C37" s="10"/>
      <c r="D37" s="9"/>
    </row>
    <row r="38" spans="1:4" x14ac:dyDescent="0.3">
      <c r="A38" s="11"/>
      <c r="B38" s="10"/>
      <c r="C38" s="10"/>
      <c r="D38" s="9"/>
    </row>
    <row r="39" spans="1:4" x14ac:dyDescent="0.3">
      <c r="A39" s="11"/>
      <c r="B39" s="10"/>
      <c r="C39" s="10"/>
      <c r="D39" s="9"/>
    </row>
    <row r="40" spans="1:4" x14ac:dyDescent="0.3">
      <c r="A40" s="11"/>
      <c r="B40" s="10"/>
      <c r="C40" s="10"/>
      <c r="D40" s="9"/>
    </row>
    <row r="41" spans="1:4" x14ac:dyDescent="0.3">
      <c r="A41" s="11"/>
      <c r="B41" s="10"/>
      <c r="C41" s="10"/>
      <c r="D41" s="9"/>
    </row>
    <row r="42" spans="1:4" x14ac:dyDescent="0.3">
      <c r="A42" s="11"/>
      <c r="B42" s="10"/>
      <c r="C42" s="10"/>
      <c r="D42" s="9"/>
    </row>
    <row r="43" spans="1:4" x14ac:dyDescent="0.3">
      <c r="A43" s="11"/>
      <c r="B43" s="10"/>
      <c r="C43" s="10"/>
      <c r="D43" s="9"/>
    </row>
    <row r="44" spans="1:4" x14ac:dyDescent="0.3">
      <c r="A44" s="11"/>
      <c r="B44" s="10"/>
      <c r="C44" s="10"/>
      <c r="D44" s="9"/>
    </row>
    <row r="45" spans="1:4" x14ac:dyDescent="0.3">
      <c r="A45" s="11"/>
      <c r="B45" s="10"/>
      <c r="C45" s="10"/>
      <c r="D45" s="9"/>
    </row>
    <row r="46" spans="1:4" x14ac:dyDescent="0.3">
      <c r="A46" s="11"/>
      <c r="B46" s="10"/>
      <c r="C46" s="10"/>
      <c r="D46" s="9"/>
    </row>
    <row r="47" spans="1:4" x14ac:dyDescent="0.3">
      <c r="A47" s="11"/>
      <c r="B47" s="10"/>
      <c r="C47" s="10"/>
      <c r="D47" s="9"/>
    </row>
    <row r="48" spans="1:4" x14ac:dyDescent="0.3">
      <c r="A48" s="11"/>
      <c r="B48" s="10"/>
      <c r="C48" s="10"/>
      <c r="D48" s="9"/>
    </row>
    <row r="49" spans="1:4" x14ac:dyDescent="0.3">
      <c r="A49" s="11"/>
      <c r="B49" s="10"/>
      <c r="C49" s="10"/>
      <c r="D49" s="9"/>
    </row>
    <row r="50" spans="1:4" x14ac:dyDescent="0.3">
      <c r="A50" s="11"/>
      <c r="B50" s="10"/>
      <c r="C50" s="10"/>
      <c r="D50" s="9"/>
    </row>
    <row r="51" spans="1:4" x14ac:dyDescent="0.3">
      <c r="A51" s="11"/>
      <c r="B51" s="10"/>
      <c r="C51" s="10"/>
      <c r="D51" s="9"/>
    </row>
    <row r="52" spans="1:4" x14ac:dyDescent="0.3">
      <c r="A52" s="11"/>
      <c r="B52" s="10"/>
      <c r="C52" s="10"/>
      <c r="D52" s="9"/>
    </row>
    <row r="53" spans="1:4" x14ac:dyDescent="0.3">
      <c r="A53" s="11"/>
      <c r="B53" s="10"/>
      <c r="C53" s="10"/>
      <c r="D53" s="9"/>
    </row>
    <row r="54" spans="1:4" x14ac:dyDescent="0.3">
      <c r="A54" s="11"/>
      <c r="B54" s="10"/>
      <c r="C54" s="10"/>
      <c r="D54" s="9"/>
    </row>
    <row r="55" spans="1:4" x14ac:dyDescent="0.3">
      <c r="A55" s="11"/>
      <c r="B55" s="10"/>
      <c r="C55" s="10"/>
      <c r="D55" s="9"/>
    </row>
    <row r="56" spans="1:4" x14ac:dyDescent="0.3">
      <c r="A56" s="11"/>
      <c r="B56" s="10"/>
      <c r="C56" s="10"/>
      <c r="D56" s="9"/>
    </row>
    <row r="57" spans="1:4" x14ac:dyDescent="0.3">
      <c r="A57" s="11"/>
      <c r="B57" s="10"/>
      <c r="C57" s="10"/>
      <c r="D57" s="9"/>
    </row>
    <row r="58" spans="1:4" x14ac:dyDescent="0.3">
      <c r="A58" s="11"/>
      <c r="B58" s="10"/>
      <c r="C58" s="10"/>
      <c r="D58" s="9"/>
    </row>
    <row r="59" spans="1:4" x14ac:dyDescent="0.3">
      <c r="A59" s="11"/>
      <c r="B59" s="10"/>
      <c r="C59" s="10"/>
      <c r="D59" s="9"/>
    </row>
    <row r="60" spans="1:4" x14ac:dyDescent="0.3">
      <c r="A60" s="11"/>
      <c r="B60" s="10"/>
      <c r="C60" s="10"/>
      <c r="D60" s="9"/>
    </row>
    <row r="61" spans="1:4" x14ac:dyDescent="0.3">
      <c r="A61" s="11"/>
      <c r="B61" s="10"/>
      <c r="C61" s="10"/>
      <c r="D61" s="9"/>
    </row>
    <row r="62" spans="1:4" x14ac:dyDescent="0.3">
      <c r="A62" s="11"/>
      <c r="B62" s="10"/>
      <c r="C62" s="10"/>
      <c r="D62" s="9"/>
    </row>
    <row r="63" spans="1:4" x14ac:dyDescent="0.3">
      <c r="A63" s="11"/>
      <c r="B63" s="10"/>
      <c r="C63" s="10"/>
      <c r="D63" s="9"/>
    </row>
    <row r="64" spans="1:4" x14ac:dyDescent="0.3">
      <c r="A64" s="11"/>
      <c r="B64" s="10"/>
      <c r="C64" s="10"/>
      <c r="D64" s="9"/>
    </row>
    <row r="65" spans="1:4" x14ac:dyDescent="0.3">
      <c r="A65" s="11"/>
      <c r="B65" s="10"/>
      <c r="C65" s="10"/>
      <c r="D65" s="9"/>
    </row>
    <row r="66" spans="1:4" x14ac:dyDescent="0.3">
      <c r="A66" s="11"/>
      <c r="B66" s="10"/>
      <c r="C66" s="10"/>
      <c r="D66" s="9"/>
    </row>
    <row r="67" spans="1:4" x14ac:dyDescent="0.3">
      <c r="A67" s="11"/>
      <c r="B67" s="10"/>
      <c r="C67" s="10"/>
      <c r="D67" s="9"/>
    </row>
    <row r="68" spans="1:4" x14ac:dyDescent="0.3">
      <c r="A68" s="11"/>
      <c r="B68" s="10"/>
      <c r="C68" s="10"/>
      <c r="D68" s="9"/>
    </row>
    <row r="69" spans="1:4" x14ac:dyDescent="0.3">
      <c r="A69" s="11"/>
      <c r="B69" s="10"/>
      <c r="C69" s="10"/>
      <c r="D69" s="9"/>
    </row>
    <row r="70" spans="1:4" x14ac:dyDescent="0.3">
      <c r="A70" s="11"/>
      <c r="B70" s="10"/>
      <c r="C70" s="10"/>
      <c r="D70" s="9"/>
    </row>
    <row r="71" spans="1:4" x14ac:dyDescent="0.3">
      <c r="A71" s="11"/>
      <c r="B71" s="10"/>
      <c r="C71" s="10"/>
      <c r="D71" s="9"/>
    </row>
    <row r="72" spans="1:4" x14ac:dyDescent="0.3">
      <c r="A72" s="11"/>
      <c r="B72" s="10"/>
      <c r="C72" s="10"/>
      <c r="D72" s="9"/>
    </row>
    <row r="73" spans="1:4" x14ac:dyDescent="0.3">
      <c r="A73" s="11"/>
      <c r="B73" s="10"/>
      <c r="C73" s="10"/>
      <c r="D73" s="9"/>
    </row>
    <row r="74" spans="1:4" x14ac:dyDescent="0.3">
      <c r="A74" s="11"/>
      <c r="B74" s="10"/>
      <c r="C74" s="10"/>
      <c r="D74" s="9"/>
    </row>
    <row r="75" spans="1:4" x14ac:dyDescent="0.3">
      <c r="A75" s="11"/>
      <c r="B75" s="10"/>
      <c r="C75" s="10"/>
      <c r="D75" s="9"/>
    </row>
    <row r="76" spans="1:4" x14ac:dyDescent="0.3">
      <c r="A76" s="11"/>
      <c r="B76" s="10"/>
      <c r="C76" s="10"/>
      <c r="D76" s="9"/>
    </row>
    <row r="77" spans="1:4" x14ac:dyDescent="0.3">
      <c r="A77" s="11"/>
      <c r="B77" s="10"/>
      <c r="C77" s="10"/>
      <c r="D77" s="9"/>
    </row>
    <row r="78" spans="1:4" x14ac:dyDescent="0.3">
      <c r="A78" s="11"/>
      <c r="B78" s="10"/>
      <c r="C78" s="10"/>
      <c r="D78" s="9"/>
    </row>
    <row r="79" spans="1:4" x14ac:dyDescent="0.3">
      <c r="A79" s="11"/>
      <c r="B79" s="10"/>
      <c r="C79" s="10"/>
      <c r="D79" s="9"/>
    </row>
    <row r="80" spans="1:4" x14ac:dyDescent="0.3">
      <c r="A80" s="11"/>
      <c r="B80" s="10"/>
      <c r="C80" s="10"/>
      <c r="D80" s="9"/>
    </row>
    <row r="81" spans="1:4" x14ac:dyDescent="0.3">
      <c r="A81" s="11"/>
      <c r="B81" s="10"/>
      <c r="C81" s="10"/>
      <c r="D81" s="9"/>
    </row>
    <row r="82" spans="1:4" x14ac:dyDescent="0.3">
      <c r="A82" s="11"/>
      <c r="B82" s="10"/>
      <c r="C82" s="10"/>
      <c r="D82" s="9"/>
    </row>
    <row r="83" spans="1:4" x14ac:dyDescent="0.3">
      <c r="A83" s="11"/>
      <c r="B83" s="10"/>
      <c r="C83" s="10"/>
      <c r="D83" s="9"/>
    </row>
    <row r="84" spans="1:4" x14ac:dyDescent="0.3">
      <c r="A84" s="11"/>
      <c r="B84" s="10"/>
      <c r="C84" s="10"/>
      <c r="D84" s="9"/>
    </row>
    <row r="85" spans="1:4" x14ac:dyDescent="0.3">
      <c r="A85" s="11"/>
      <c r="B85" s="10"/>
      <c r="C85" s="10"/>
      <c r="D85" s="9"/>
    </row>
    <row r="86" spans="1:4" x14ac:dyDescent="0.3">
      <c r="A86" s="11"/>
      <c r="B86" s="10"/>
      <c r="C86" s="10"/>
      <c r="D86" s="9"/>
    </row>
    <row r="87" spans="1:4" x14ac:dyDescent="0.3">
      <c r="A87" s="11"/>
      <c r="B87" s="10"/>
      <c r="C87" s="10"/>
      <c r="D87" s="9"/>
    </row>
    <row r="88" spans="1:4" x14ac:dyDescent="0.3">
      <c r="A88" s="11"/>
      <c r="B88" s="10"/>
      <c r="C88" s="10"/>
      <c r="D88" s="9"/>
    </row>
    <row r="89" spans="1:4" x14ac:dyDescent="0.3">
      <c r="A89" s="11"/>
      <c r="B89" s="10"/>
      <c r="C89" s="10"/>
      <c r="D89" s="9"/>
    </row>
    <row r="90" spans="1:4" x14ac:dyDescent="0.3">
      <c r="A90" s="11"/>
      <c r="B90" s="10"/>
      <c r="C90" s="10"/>
      <c r="D90" s="9"/>
    </row>
    <row r="91" spans="1:4" x14ac:dyDescent="0.3">
      <c r="A91" s="11"/>
      <c r="B91" s="10"/>
      <c r="C91" s="10"/>
      <c r="D91" s="9"/>
    </row>
    <row r="92" spans="1:4" x14ac:dyDescent="0.3">
      <c r="A92" s="11"/>
      <c r="B92" s="10"/>
      <c r="C92" s="10"/>
      <c r="D92" s="9"/>
    </row>
    <row r="93" spans="1:4" x14ac:dyDescent="0.3">
      <c r="A93" s="11"/>
      <c r="B93" s="10"/>
      <c r="C93" s="10"/>
      <c r="D93" s="9"/>
    </row>
    <row r="94" spans="1:4" x14ac:dyDescent="0.3">
      <c r="A94" s="11"/>
      <c r="B94" s="10"/>
      <c r="C94" s="10"/>
      <c r="D94" s="9"/>
    </row>
    <row r="95" spans="1:4" x14ac:dyDescent="0.3">
      <c r="A95" s="11"/>
      <c r="B95" s="10"/>
      <c r="C95" s="10"/>
      <c r="D95" s="9"/>
    </row>
    <row r="96" spans="1:4" x14ac:dyDescent="0.3">
      <c r="A96" s="11"/>
      <c r="B96" s="10"/>
      <c r="C96" s="10"/>
      <c r="D96" s="9"/>
    </row>
    <row r="97" spans="1:4" x14ac:dyDescent="0.3">
      <c r="A97" s="11"/>
      <c r="B97" s="10"/>
      <c r="C97" s="10"/>
      <c r="D97" s="9"/>
    </row>
    <row r="98" spans="1:4" x14ac:dyDescent="0.3">
      <c r="A98" s="11"/>
      <c r="B98" s="10"/>
      <c r="C98" s="10"/>
      <c r="D98" s="9"/>
    </row>
    <row r="99" spans="1:4" x14ac:dyDescent="0.3">
      <c r="A99" s="11"/>
      <c r="B99" s="10"/>
      <c r="C99" s="10"/>
      <c r="D99" s="9"/>
    </row>
    <row r="100" spans="1:4" x14ac:dyDescent="0.3">
      <c r="A100" s="11"/>
      <c r="B100" s="10"/>
      <c r="C100" s="10"/>
      <c r="D100" s="9"/>
    </row>
    <row r="101" spans="1:4" x14ac:dyDescent="0.3">
      <c r="A101" s="11"/>
      <c r="B101" s="10"/>
      <c r="C101" s="10"/>
      <c r="D101" s="9"/>
    </row>
    <row r="102" spans="1:4" x14ac:dyDescent="0.3">
      <c r="A102" s="11"/>
      <c r="B102" s="10"/>
      <c r="C102" s="10"/>
      <c r="D102" s="9"/>
    </row>
    <row r="103" spans="1:4" x14ac:dyDescent="0.3">
      <c r="A103" s="11"/>
      <c r="B103" s="10"/>
      <c r="C103" s="10"/>
      <c r="D103" s="9"/>
    </row>
    <row r="104" spans="1:4" x14ac:dyDescent="0.3">
      <c r="A104" s="11"/>
      <c r="B104" s="10"/>
      <c r="C104" s="10"/>
      <c r="D104" s="9"/>
    </row>
    <row r="105" spans="1:4" x14ac:dyDescent="0.3">
      <c r="A105" s="11"/>
      <c r="B105" s="10"/>
      <c r="C105" s="10"/>
      <c r="D105" s="9"/>
    </row>
    <row r="106" spans="1:4" x14ac:dyDescent="0.3">
      <c r="A106" s="11"/>
      <c r="B106" s="10"/>
      <c r="C106" s="10"/>
      <c r="D106" s="9"/>
    </row>
    <row r="107" spans="1:4" x14ac:dyDescent="0.3">
      <c r="A107" s="11"/>
      <c r="B107" s="10"/>
      <c r="C107" s="10"/>
      <c r="D107" s="9"/>
    </row>
    <row r="108" spans="1:4" x14ac:dyDescent="0.3">
      <c r="A108" s="11"/>
      <c r="B108" s="10"/>
      <c r="C108" s="10"/>
      <c r="D108" s="9"/>
    </row>
    <row r="109" spans="1:4" x14ac:dyDescent="0.3">
      <c r="A109" s="11"/>
      <c r="B109" s="10"/>
      <c r="C109" s="10"/>
      <c r="D109" s="9"/>
    </row>
    <row r="110" spans="1:4" x14ac:dyDescent="0.3">
      <c r="A110" s="11"/>
      <c r="B110" s="10"/>
      <c r="C110" s="10"/>
      <c r="D110" s="9"/>
    </row>
    <row r="111" spans="1:4" x14ac:dyDescent="0.3">
      <c r="A111" s="11"/>
      <c r="B111" s="10"/>
      <c r="C111" s="10"/>
      <c r="D111" s="9"/>
    </row>
    <row r="112" spans="1:4" x14ac:dyDescent="0.3">
      <c r="A112" s="11"/>
      <c r="B112" s="10"/>
      <c r="C112" s="10"/>
      <c r="D112" s="9"/>
    </row>
    <row r="113" spans="1:4" x14ac:dyDescent="0.3">
      <c r="A113" s="11"/>
      <c r="B113" s="10"/>
      <c r="C113" s="10"/>
      <c r="D113" s="9"/>
    </row>
    <row r="114" spans="1:4" x14ac:dyDescent="0.3">
      <c r="A114" s="11"/>
      <c r="B114" s="10"/>
      <c r="C114" s="10"/>
      <c r="D114" s="9"/>
    </row>
    <row r="115" spans="1:4" x14ac:dyDescent="0.3">
      <c r="A115" s="11"/>
      <c r="B115" s="10"/>
      <c r="C115" s="10"/>
      <c r="D115" s="9"/>
    </row>
    <row r="116" spans="1:4" x14ac:dyDescent="0.3">
      <c r="A116" s="11"/>
      <c r="B116" s="10"/>
      <c r="C116" s="10"/>
      <c r="D116" s="9"/>
    </row>
    <row r="117" spans="1:4" x14ac:dyDescent="0.3">
      <c r="A117" s="11"/>
      <c r="B117" s="10"/>
      <c r="C117" s="10"/>
      <c r="D117" s="9"/>
    </row>
    <row r="118" spans="1:4" x14ac:dyDescent="0.3">
      <c r="A118" s="11"/>
      <c r="B118" s="10"/>
      <c r="C118" s="10"/>
      <c r="D118" s="9"/>
    </row>
    <row r="119" spans="1:4" x14ac:dyDescent="0.3">
      <c r="A119" s="11"/>
      <c r="B119" s="10"/>
      <c r="C119" s="10"/>
      <c r="D119" s="9"/>
    </row>
    <row r="120" spans="1:4" x14ac:dyDescent="0.3">
      <c r="A120" s="11"/>
      <c r="B120" s="10"/>
      <c r="C120" s="10"/>
      <c r="D120" s="9"/>
    </row>
    <row r="121" spans="1:4" x14ac:dyDescent="0.3">
      <c r="A121" s="11"/>
      <c r="B121" s="10"/>
      <c r="C121" s="10"/>
      <c r="D121" s="9"/>
    </row>
    <row r="122" spans="1:4" x14ac:dyDescent="0.3">
      <c r="A122" s="11"/>
      <c r="B122" s="10"/>
      <c r="C122" s="10"/>
      <c r="D122" s="9"/>
    </row>
    <row r="123" spans="1:4" x14ac:dyDescent="0.3">
      <c r="A123" s="11"/>
      <c r="B123" s="10"/>
      <c r="C123" s="10"/>
      <c r="D123" s="9"/>
    </row>
    <row r="124" spans="1:4" x14ac:dyDescent="0.3">
      <c r="A124" s="11"/>
      <c r="B124" s="10"/>
      <c r="C124" s="10"/>
      <c r="D124" s="9"/>
    </row>
    <row r="125" spans="1:4" x14ac:dyDescent="0.3">
      <c r="A125" s="11"/>
      <c r="B125" s="10"/>
      <c r="C125" s="10"/>
      <c r="D125" s="9"/>
    </row>
    <row r="126" spans="1:4" x14ac:dyDescent="0.3">
      <c r="A126" s="11"/>
      <c r="B126" s="10"/>
      <c r="C126" s="10"/>
      <c r="D126" s="9"/>
    </row>
    <row r="127" spans="1:4" x14ac:dyDescent="0.3">
      <c r="A127" s="11"/>
      <c r="B127" s="10"/>
      <c r="C127" s="10"/>
      <c r="D127" s="9"/>
    </row>
    <row r="128" spans="1:4" x14ac:dyDescent="0.3">
      <c r="A128" s="11"/>
      <c r="B128" s="10"/>
      <c r="C128" s="10"/>
      <c r="D128" s="9"/>
    </row>
    <row r="129" spans="1:4" x14ac:dyDescent="0.3">
      <c r="A129" s="11"/>
      <c r="B129" s="10"/>
      <c r="C129" s="10"/>
      <c r="D129" s="9"/>
    </row>
    <row r="130" spans="1:4" x14ac:dyDescent="0.3">
      <c r="A130" s="11"/>
      <c r="B130" s="10"/>
      <c r="C130" s="10"/>
      <c r="D130" s="9"/>
    </row>
    <row r="131" spans="1:4" x14ac:dyDescent="0.3">
      <c r="A131" s="11"/>
      <c r="B131" s="10"/>
      <c r="C131" s="10"/>
      <c r="D131" s="9"/>
    </row>
    <row r="132" spans="1:4" x14ac:dyDescent="0.3">
      <c r="A132" s="11"/>
      <c r="B132" s="10"/>
      <c r="C132" s="10"/>
      <c r="D132" s="9"/>
    </row>
    <row r="133" spans="1:4" x14ac:dyDescent="0.3">
      <c r="A133" s="11"/>
      <c r="B133" s="10"/>
      <c r="C133" s="10"/>
      <c r="D133" s="9"/>
    </row>
    <row r="134" spans="1:4" x14ac:dyDescent="0.3">
      <c r="A134" s="11"/>
      <c r="B134" s="10"/>
      <c r="C134" s="10"/>
      <c r="D134" s="9"/>
    </row>
    <row r="135" spans="1:4" x14ac:dyDescent="0.3">
      <c r="A135" s="11"/>
      <c r="B135" s="10"/>
      <c r="C135" s="10"/>
      <c r="D135" s="9"/>
    </row>
    <row r="136" spans="1:4" x14ac:dyDescent="0.3">
      <c r="A136" s="11"/>
      <c r="B136" s="10"/>
      <c r="C136" s="10"/>
      <c r="D136" s="9"/>
    </row>
    <row r="137" spans="1:4" x14ac:dyDescent="0.3">
      <c r="A137" s="11"/>
      <c r="B137" s="10"/>
      <c r="C137" s="10"/>
      <c r="D137" s="9"/>
    </row>
    <row r="138" spans="1:4" x14ac:dyDescent="0.3">
      <c r="A138" s="11"/>
      <c r="B138" s="10"/>
      <c r="C138" s="10"/>
      <c r="D138" s="9"/>
    </row>
    <row r="139" spans="1:4" x14ac:dyDescent="0.3">
      <c r="A139" s="11"/>
      <c r="B139" s="10"/>
      <c r="C139" s="10"/>
      <c r="D139" s="9"/>
    </row>
    <row r="140" spans="1:4" x14ac:dyDescent="0.3">
      <c r="A140" s="11"/>
      <c r="B140" s="10"/>
      <c r="C140" s="10"/>
      <c r="D140" s="9"/>
    </row>
    <row r="141" spans="1:4" x14ac:dyDescent="0.3">
      <c r="A141" s="11"/>
      <c r="B141" s="10"/>
      <c r="C141" s="10"/>
      <c r="D141" s="9"/>
    </row>
    <row r="142" spans="1:4" x14ac:dyDescent="0.3">
      <c r="A142" s="11"/>
      <c r="B142" s="10"/>
      <c r="C142" s="10"/>
      <c r="D142" s="9"/>
    </row>
    <row r="143" spans="1:4" x14ac:dyDescent="0.3">
      <c r="A143" s="11"/>
      <c r="B143" s="10"/>
      <c r="C143" s="10"/>
      <c r="D143" s="9"/>
    </row>
    <row r="144" spans="1:4" x14ac:dyDescent="0.3">
      <c r="A144" s="11"/>
      <c r="B144" s="10"/>
      <c r="C144" s="10"/>
      <c r="D144" s="9"/>
    </row>
    <row r="145" spans="1:4" x14ac:dyDescent="0.3">
      <c r="A145" s="11"/>
      <c r="B145" s="10"/>
      <c r="C145" s="10"/>
      <c r="D145" s="9"/>
    </row>
    <row r="146" spans="1:4" x14ac:dyDescent="0.3">
      <c r="A146" s="11"/>
      <c r="B146" s="10"/>
      <c r="C146" s="10"/>
      <c r="D146" s="9"/>
    </row>
    <row r="147" spans="1:4" x14ac:dyDescent="0.3">
      <c r="A147" s="11"/>
      <c r="B147" s="10"/>
      <c r="C147" s="10"/>
      <c r="D147" s="9"/>
    </row>
    <row r="148" spans="1:4" x14ac:dyDescent="0.3">
      <c r="A148" s="11"/>
      <c r="B148" s="10"/>
      <c r="C148" s="10"/>
      <c r="D148" s="9"/>
    </row>
    <row r="149" spans="1:4" x14ac:dyDescent="0.3">
      <c r="A149" s="11"/>
      <c r="B149" s="10"/>
      <c r="C149" s="10"/>
      <c r="D149" s="9"/>
    </row>
    <row r="150" spans="1:4" x14ac:dyDescent="0.3">
      <c r="A150" s="11"/>
      <c r="B150" s="10"/>
      <c r="C150" s="10"/>
      <c r="D150" s="9"/>
    </row>
    <row r="151" spans="1:4" x14ac:dyDescent="0.3">
      <c r="A151" s="11"/>
      <c r="B151" s="10"/>
      <c r="C151" s="10"/>
      <c r="D151" s="9"/>
    </row>
    <row r="152" spans="1:4" x14ac:dyDescent="0.3">
      <c r="A152" s="11"/>
      <c r="B152" s="10"/>
      <c r="C152" s="10"/>
      <c r="D152" s="9"/>
    </row>
    <row r="153" spans="1:4" x14ac:dyDescent="0.3">
      <c r="A153" s="11"/>
      <c r="B153" s="10"/>
      <c r="C153" s="10"/>
      <c r="D153" s="9"/>
    </row>
    <row r="154" spans="1:4" x14ac:dyDescent="0.3">
      <c r="A154" s="11"/>
      <c r="B154" s="10"/>
      <c r="C154" s="10"/>
      <c r="D154" s="9"/>
    </row>
    <row r="155" spans="1:4" x14ac:dyDescent="0.3">
      <c r="A155" s="11"/>
      <c r="B155" s="10"/>
      <c r="C155" s="10"/>
      <c r="D155" s="9"/>
    </row>
    <row r="156" spans="1:4" x14ac:dyDescent="0.3">
      <c r="A156" s="11"/>
      <c r="B156" s="10"/>
      <c r="C156" s="10"/>
      <c r="D156" s="9"/>
    </row>
    <row r="157" spans="1:4" x14ac:dyDescent="0.3">
      <c r="A157" s="11"/>
      <c r="B157" s="10"/>
      <c r="C157" s="10"/>
      <c r="D157" s="9"/>
    </row>
    <row r="158" spans="1:4" x14ac:dyDescent="0.3">
      <c r="A158" s="11"/>
      <c r="B158" s="10"/>
      <c r="C158" s="10"/>
      <c r="D158" s="9"/>
    </row>
    <row r="159" spans="1:4" x14ac:dyDescent="0.3">
      <c r="A159" s="11"/>
      <c r="B159" s="10"/>
      <c r="C159" s="10"/>
      <c r="D159" s="9"/>
    </row>
    <row r="160" spans="1:4" x14ac:dyDescent="0.3">
      <c r="A160" s="11"/>
      <c r="B160" s="10"/>
      <c r="C160" s="10"/>
      <c r="D160" s="9"/>
    </row>
    <row r="161" spans="1:4" x14ac:dyDescent="0.3">
      <c r="A161" s="11"/>
      <c r="B161" s="10"/>
      <c r="C161" s="10"/>
      <c r="D161" s="9"/>
    </row>
    <row r="162" spans="1:4" x14ac:dyDescent="0.3">
      <c r="A162" s="11"/>
      <c r="B162" s="10"/>
      <c r="C162" s="10"/>
      <c r="D162" s="9"/>
    </row>
    <row r="163" spans="1:4" x14ac:dyDescent="0.3">
      <c r="A163" s="11"/>
      <c r="B163" s="10"/>
      <c r="C163" s="10"/>
      <c r="D163" s="9"/>
    </row>
    <row r="164" spans="1:4" x14ac:dyDescent="0.3">
      <c r="A164" s="11"/>
      <c r="B164" s="10"/>
      <c r="C164" s="10"/>
      <c r="D164" s="9"/>
    </row>
    <row r="165" spans="1:4" x14ac:dyDescent="0.3">
      <c r="A165" s="11"/>
      <c r="B165" s="10"/>
      <c r="C165" s="10"/>
      <c r="D165" s="9"/>
    </row>
    <row r="166" spans="1:4" x14ac:dyDescent="0.3">
      <c r="A166" s="11"/>
      <c r="B166" s="10"/>
      <c r="C166" s="10"/>
      <c r="D166" s="9"/>
    </row>
    <row r="167" spans="1:4" x14ac:dyDescent="0.3">
      <c r="A167" s="11"/>
      <c r="B167" s="10"/>
      <c r="C167" s="10"/>
      <c r="D167" s="9"/>
    </row>
    <row r="168" spans="1:4" x14ac:dyDescent="0.3">
      <c r="A168" s="11"/>
      <c r="B168" s="10"/>
      <c r="C168" s="10"/>
      <c r="D168" s="9"/>
    </row>
    <row r="169" spans="1:4" x14ac:dyDescent="0.3">
      <c r="A169" s="11"/>
      <c r="B169" s="10"/>
      <c r="C169" s="10"/>
      <c r="D169" s="9"/>
    </row>
    <row r="170" spans="1:4" x14ac:dyDescent="0.3">
      <c r="A170" s="11"/>
      <c r="B170" s="10"/>
      <c r="C170" s="10"/>
      <c r="D170" s="9"/>
    </row>
    <row r="171" spans="1:4" x14ac:dyDescent="0.3">
      <c r="A171" s="11"/>
      <c r="B171" s="10"/>
      <c r="C171" s="10"/>
      <c r="D171" s="9"/>
    </row>
    <row r="172" spans="1:4" x14ac:dyDescent="0.3">
      <c r="A172" s="11"/>
      <c r="B172" s="10"/>
      <c r="C172" s="10"/>
      <c r="D172" s="9"/>
    </row>
    <row r="173" spans="1:4" x14ac:dyDescent="0.3">
      <c r="A173" s="11"/>
      <c r="B173" s="10"/>
      <c r="C173" s="10"/>
      <c r="D173" s="9"/>
    </row>
    <row r="174" spans="1:4" x14ac:dyDescent="0.3">
      <c r="A174" s="11"/>
      <c r="B174" s="10"/>
      <c r="C174" s="10"/>
      <c r="D174" s="9"/>
    </row>
    <row r="175" spans="1:4" x14ac:dyDescent="0.3">
      <c r="A175" s="11"/>
      <c r="B175" s="10"/>
      <c r="C175" s="10"/>
      <c r="D175" s="9"/>
    </row>
    <row r="176" spans="1:4" x14ac:dyDescent="0.3">
      <c r="A176" s="11"/>
      <c r="B176" s="10"/>
      <c r="C176" s="10"/>
      <c r="D176" s="9"/>
    </row>
    <row r="177" spans="1:4" x14ac:dyDescent="0.3">
      <c r="A177" s="11"/>
      <c r="B177" s="10"/>
      <c r="C177" s="10"/>
      <c r="D177" s="9"/>
    </row>
    <row r="178" spans="1:4" x14ac:dyDescent="0.3">
      <c r="A178" s="11"/>
      <c r="B178" s="10"/>
      <c r="C178" s="10"/>
      <c r="D178" s="9"/>
    </row>
    <row r="179" spans="1:4" x14ac:dyDescent="0.3">
      <c r="A179" s="11"/>
      <c r="B179" s="10"/>
      <c r="C179" s="10"/>
      <c r="D179" s="9"/>
    </row>
    <row r="180" spans="1:4" x14ac:dyDescent="0.3">
      <c r="A180" s="11"/>
      <c r="B180" s="10"/>
      <c r="C180" s="10"/>
      <c r="D180" s="9"/>
    </row>
    <row r="181" spans="1:4" x14ac:dyDescent="0.3">
      <c r="A181" s="11"/>
      <c r="B181" s="10"/>
      <c r="C181" s="10"/>
      <c r="D181" s="9"/>
    </row>
    <row r="182" spans="1:4" x14ac:dyDescent="0.3">
      <c r="A182" s="11"/>
      <c r="B182" s="10"/>
      <c r="C182" s="10"/>
      <c r="D182" s="9"/>
    </row>
    <row r="183" spans="1:4" x14ac:dyDescent="0.3">
      <c r="A183" s="11"/>
      <c r="B183" s="10"/>
      <c r="C183" s="10"/>
      <c r="D183" s="9"/>
    </row>
    <row r="184" spans="1:4" x14ac:dyDescent="0.3">
      <c r="A184" s="11"/>
      <c r="B184" s="10"/>
      <c r="C184" s="10"/>
      <c r="D184" s="9"/>
    </row>
    <row r="185" spans="1:4" x14ac:dyDescent="0.3">
      <c r="A185" s="11"/>
      <c r="B185" s="10"/>
      <c r="C185" s="10"/>
      <c r="D185" s="9"/>
    </row>
    <row r="186" spans="1:4" x14ac:dyDescent="0.3">
      <c r="A186" s="11"/>
      <c r="B186" s="10"/>
      <c r="C186" s="10"/>
      <c r="D186" s="9"/>
    </row>
    <row r="187" spans="1:4" x14ac:dyDescent="0.3">
      <c r="A187" s="11"/>
      <c r="B187" s="10"/>
      <c r="C187" s="10"/>
      <c r="D187" s="9"/>
    </row>
    <row r="188" spans="1:4" x14ac:dyDescent="0.3">
      <c r="A188" s="11"/>
      <c r="B188" s="10"/>
      <c r="C188" s="10"/>
      <c r="D188" s="9"/>
    </row>
    <row r="189" spans="1:4" x14ac:dyDescent="0.3">
      <c r="A189" s="11"/>
      <c r="B189" s="10"/>
      <c r="C189" s="10"/>
      <c r="D189" s="9"/>
    </row>
    <row r="190" spans="1:4" x14ac:dyDescent="0.3">
      <c r="A190" s="11"/>
      <c r="B190" s="10"/>
      <c r="C190" s="10"/>
      <c r="D190" s="9"/>
    </row>
    <row r="191" spans="1:4" x14ac:dyDescent="0.3">
      <c r="A191" s="11"/>
      <c r="B191" s="10"/>
      <c r="C191" s="10"/>
      <c r="D191" s="9"/>
    </row>
    <row r="192" spans="1:4" x14ac:dyDescent="0.3">
      <c r="A192" s="11"/>
      <c r="B192" s="10"/>
      <c r="C192" s="10"/>
      <c r="D192" s="9"/>
    </row>
    <row r="193" spans="1:4" x14ac:dyDescent="0.3">
      <c r="A193" s="11"/>
      <c r="B193" s="10"/>
      <c r="C193" s="10"/>
      <c r="D193" s="9"/>
    </row>
    <row r="194" spans="1:4" x14ac:dyDescent="0.3">
      <c r="A194" s="11"/>
      <c r="B194" s="10"/>
      <c r="C194" s="10"/>
      <c r="D194" s="9"/>
    </row>
    <row r="195" spans="1:4" x14ac:dyDescent="0.3">
      <c r="A195" s="11"/>
      <c r="B195" s="10"/>
      <c r="C195" s="10"/>
      <c r="D195" s="9"/>
    </row>
    <row r="196" spans="1:4" x14ac:dyDescent="0.3">
      <c r="A196" s="11"/>
      <c r="B196" s="10"/>
      <c r="C196" s="10"/>
      <c r="D196" s="9"/>
    </row>
    <row r="197" spans="1:4" x14ac:dyDescent="0.3">
      <c r="A197" s="11"/>
      <c r="B197" s="10"/>
      <c r="C197" s="10"/>
      <c r="D197" s="9"/>
    </row>
    <row r="198" spans="1:4" x14ac:dyDescent="0.3">
      <c r="A198" s="11"/>
      <c r="B198" s="10"/>
      <c r="C198" s="10"/>
      <c r="D198" s="9"/>
    </row>
    <row r="199" spans="1:4" x14ac:dyDescent="0.3">
      <c r="A199" s="11"/>
      <c r="B199" s="10"/>
      <c r="C199" s="10"/>
      <c r="D199" s="9"/>
    </row>
    <row r="200" spans="1:4" x14ac:dyDescent="0.3">
      <c r="A200" s="11"/>
      <c r="B200" s="10"/>
      <c r="C200" s="10"/>
      <c r="D200" s="9"/>
    </row>
    <row r="201" spans="1:4" x14ac:dyDescent="0.3">
      <c r="A201" s="11"/>
      <c r="B201" s="10"/>
      <c r="C201" s="10"/>
      <c r="D201" s="9"/>
    </row>
    <row r="202" spans="1:4" x14ac:dyDescent="0.3">
      <c r="A202" s="11"/>
      <c r="B202" s="10"/>
      <c r="C202" s="10"/>
      <c r="D202" s="9"/>
    </row>
    <row r="203" spans="1:4" x14ac:dyDescent="0.3">
      <c r="A203" s="11"/>
      <c r="B203" s="10"/>
      <c r="C203" s="10"/>
      <c r="D203" s="9"/>
    </row>
    <row r="204" spans="1:4" x14ac:dyDescent="0.3">
      <c r="A204" s="11"/>
      <c r="B204" s="10"/>
      <c r="C204" s="10"/>
      <c r="D204" s="9"/>
    </row>
    <row r="205" spans="1:4" x14ac:dyDescent="0.3">
      <c r="A205" s="11"/>
      <c r="B205" s="10"/>
      <c r="C205" s="10"/>
      <c r="D205" s="9"/>
    </row>
    <row r="206" spans="1:4" x14ac:dyDescent="0.3">
      <c r="A206" s="11"/>
      <c r="B206" s="10"/>
      <c r="C206" s="10"/>
      <c r="D206" s="9"/>
    </row>
    <row r="207" spans="1:4" x14ac:dyDescent="0.3">
      <c r="A207" s="11"/>
      <c r="B207" s="10"/>
      <c r="C207" s="10"/>
      <c r="D207" s="9"/>
    </row>
    <row r="208" spans="1:4" x14ac:dyDescent="0.3">
      <c r="A208" s="11"/>
      <c r="B208" s="10"/>
      <c r="C208" s="10"/>
      <c r="D208" s="9"/>
    </row>
    <row r="209" spans="1:4" x14ac:dyDescent="0.3">
      <c r="A209" s="11"/>
      <c r="B209" s="10"/>
      <c r="C209" s="10"/>
      <c r="D209" s="9"/>
    </row>
    <row r="210" spans="1:4" x14ac:dyDescent="0.3">
      <c r="A210" s="11"/>
      <c r="B210" s="10"/>
      <c r="C210" s="10"/>
      <c r="D210" s="9"/>
    </row>
    <row r="211" spans="1:4" x14ac:dyDescent="0.3">
      <c r="A211" s="11"/>
      <c r="B211" s="10"/>
      <c r="C211" s="10"/>
      <c r="D211" s="9"/>
    </row>
    <row r="212" spans="1:4" x14ac:dyDescent="0.3">
      <c r="A212" s="11"/>
      <c r="B212" s="10"/>
      <c r="C212" s="10"/>
      <c r="D212" s="9"/>
    </row>
    <row r="213" spans="1:4" x14ac:dyDescent="0.3">
      <c r="A213" s="11"/>
      <c r="B213" s="10"/>
      <c r="C213" s="10"/>
      <c r="D213" s="9"/>
    </row>
    <row r="214" spans="1:4" x14ac:dyDescent="0.3">
      <c r="A214" s="11"/>
      <c r="B214" s="10"/>
      <c r="C214" s="10"/>
      <c r="D214" s="9"/>
    </row>
    <row r="215" spans="1:4" x14ac:dyDescent="0.3">
      <c r="A215" s="11"/>
      <c r="B215" s="10"/>
      <c r="C215" s="10"/>
      <c r="D215" s="9"/>
    </row>
    <row r="216" spans="1:4" x14ac:dyDescent="0.3">
      <c r="A216" s="11"/>
      <c r="B216" s="10"/>
      <c r="C216" s="10"/>
      <c r="D216" s="9"/>
    </row>
    <row r="217" spans="1:4" x14ac:dyDescent="0.3">
      <c r="A217" s="11"/>
      <c r="B217" s="10"/>
      <c r="C217" s="10"/>
      <c r="D217" s="9"/>
    </row>
    <row r="218" spans="1:4" x14ac:dyDescent="0.3">
      <c r="A218" s="11"/>
      <c r="B218" s="10"/>
      <c r="C218" s="10"/>
      <c r="D218" s="9"/>
    </row>
    <row r="219" spans="1:4" x14ac:dyDescent="0.3">
      <c r="A219" s="11"/>
      <c r="B219" s="10"/>
      <c r="C219" s="10"/>
      <c r="D219" s="9"/>
    </row>
    <row r="220" spans="1:4" x14ac:dyDescent="0.3">
      <c r="A220" s="11"/>
      <c r="B220" s="10"/>
      <c r="C220" s="10"/>
      <c r="D220" s="9"/>
    </row>
    <row r="221" spans="1:4" x14ac:dyDescent="0.3">
      <c r="A221" s="11"/>
      <c r="B221" s="10"/>
      <c r="C221" s="10"/>
      <c r="D221" s="9"/>
    </row>
    <row r="222" spans="1:4" x14ac:dyDescent="0.3">
      <c r="A222" s="11"/>
      <c r="B222" s="10"/>
      <c r="C222" s="10"/>
      <c r="D222" s="9"/>
    </row>
    <row r="223" spans="1:4" x14ac:dyDescent="0.3">
      <c r="A223" s="11"/>
      <c r="B223" s="10"/>
      <c r="C223" s="10"/>
      <c r="D223" s="9"/>
    </row>
    <row r="224" spans="1:4" x14ac:dyDescent="0.3">
      <c r="A224" s="11"/>
      <c r="B224" s="10"/>
      <c r="C224" s="10"/>
      <c r="D224" s="9"/>
    </row>
    <row r="225" spans="1:4" x14ac:dyDescent="0.3">
      <c r="A225" s="11"/>
      <c r="B225" s="10"/>
      <c r="C225" s="10"/>
      <c r="D225" s="9"/>
    </row>
    <row r="226" spans="1:4" x14ac:dyDescent="0.3">
      <c r="A226" s="11"/>
      <c r="B226" s="10"/>
      <c r="C226" s="10"/>
      <c r="D226" s="9"/>
    </row>
    <row r="227" spans="1:4" x14ac:dyDescent="0.3">
      <c r="A227" s="11"/>
      <c r="B227" s="10"/>
      <c r="C227" s="10"/>
      <c r="D227" s="9"/>
    </row>
    <row r="228" spans="1:4" x14ac:dyDescent="0.3">
      <c r="A228" s="11"/>
      <c r="B228" s="10"/>
      <c r="C228" s="10"/>
      <c r="D228" s="9"/>
    </row>
    <row r="229" spans="1:4" x14ac:dyDescent="0.3">
      <c r="A229" s="11"/>
      <c r="B229" s="10"/>
      <c r="C229" s="10"/>
      <c r="D229" s="9"/>
    </row>
    <row r="230" spans="1:4" x14ac:dyDescent="0.3">
      <c r="A230" s="11"/>
      <c r="B230" s="10"/>
      <c r="C230" s="10"/>
      <c r="D230" s="9"/>
    </row>
    <row r="231" spans="1:4" x14ac:dyDescent="0.3">
      <c r="A231" s="11"/>
      <c r="B231" s="10"/>
      <c r="C231" s="10"/>
      <c r="D231" s="9"/>
    </row>
    <row r="232" spans="1:4" x14ac:dyDescent="0.3">
      <c r="A232" s="11"/>
      <c r="B232" s="10"/>
      <c r="C232" s="10"/>
      <c r="D232" s="9"/>
    </row>
    <row r="233" spans="1:4" x14ac:dyDescent="0.3">
      <c r="A233" s="11"/>
      <c r="B233" s="10"/>
      <c r="C233" s="10"/>
      <c r="D233" s="9"/>
    </row>
    <row r="234" spans="1:4" x14ac:dyDescent="0.3">
      <c r="A234" s="11"/>
      <c r="B234" s="10"/>
      <c r="C234" s="10"/>
      <c r="D234" s="9"/>
    </row>
    <row r="235" spans="1:4" x14ac:dyDescent="0.3">
      <c r="A235" s="11"/>
      <c r="B235" s="10"/>
      <c r="C235" s="10"/>
      <c r="D235" s="9"/>
    </row>
    <row r="236" spans="1:4" x14ac:dyDescent="0.3">
      <c r="A236" s="11"/>
      <c r="B236" s="10"/>
      <c r="C236" s="10"/>
      <c r="D236" s="9"/>
    </row>
    <row r="237" spans="1:4" x14ac:dyDescent="0.3">
      <c r="A237" s="11"/>
      <c r="B237" s="10"/>
      <c r="C237" s="10"/>
      <c r="D237" s="9"/>
    </row>
    <row r="238" spans="1:4" x14ac:dyDescent="0.3">
      <c r="A238" s="11"/>
      <c r="B238" s="10"/>
      <c r="C238" s="10"/>
      <c r="D238" s="9"/>
    </row>
    <row r="239" spans="1:4" x14ac:dyDescent="0.3">
      <c r="A239" s="11"/>
      <c r="B239" s="10"/>
      <c r="C239" s="10"/>
      <c r="D239" s="9"/>
    </row>
    <row r="240" spans="1:4" x14ac:dyDescent="0.3">
      <c r="A240" s="11"/>
      <c r="B240" s="10"/>
      <c r="C240" s="10"/>
      <c r="D240" s="9"/>
    </row>
    <row r="241" spans="1:4" x14ac:dyDescent="0.3">
      <c r="A241" s="11"/>
      <c r="B241" s="10"/>
      <c r="C241" s="10"/>
      <c r="D241" s="9"/>
    </row>
    <row r="242" spans="1:4" x14ac:dyDescent="0.3">
      <c r="A242" s="11"/>
      <c r="B242" s="10"/>
      <c r="C242" s="10"/>
      <c r="D242" s="9"/>
    </row>
    <row r="243" spans="1:4" x14ac:dyDescent="0.3">
      <c r="A243" s="11"/>
      <c r="B243" s="10"/>
      <c r="C243" s="10"/>
      <c r="D243" s="9"/>
    </row>
    <row r="244" spans="1:4" x14ac:dyDescent="0.3">
      <c r="A244" s="8"/>
      <c r="B244" s="7"/>
      <c r="C244" s="7"/>
      <c r="D244" s="6"/>
    </row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operator="greaterThanOrEqual" showErrorMessage="1" error="Please input a whole number greater than 0" promptTitle="Min Population" prompt="Input whole number greater than 0" xr:uid="{33EFBF57-475D-477A-86BA-771F05C75FCE}">
          <x14:formula1>
            <xm:f>_xlfn.ANCHORARRAY(_xlfn.XLOOKUP($H$2,_xlfn.ANCHORARRAY(Lookups!$A$1),Lookups!$A$2:$F$2))</xm:f>
          </x14:formula1>
          <xm:sqref>H3</xm:sqref>
        </x14:dataValidation>
        <x14:dataValidation type="list" allowBlank="1" showInputMessage="1" showErrorMessage="1" xr:uid="{9F820EC4-CDD5-49C1-B957-B3D7B051DD32}">
          <x14:formula1>
            <xm:f>_xlfn.ANCHORARRAY(Lookups!$A$1)</xm:f>
          </x14:formula1>
          <xm:sqref>H2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item1.xml>�� 
</file>

<file path=customXml/item2.xml>�� 
</file>

<file path=customXml/item3.xml>�� 
</file>

<file path=customXml/item4.xml><?xml version="1.0" encoding="utf-8"?>
<scriptIds xmlns="http://schemas.microsoft.com/office/extensibility/maker/v1.0" id="script-ids-node-id">
  <scriptId xmlns="" id="ms-officescript%3A%2F%2Fonedrive_business_itemlink%2F01OSOJWGQVJA2ERTZ4FRBZBQIFQXW27F5Y:ms-officescript%3A%2F%2Fonedrive_business_sharinglink%2Fu!aHR0cHM6Ly9pY2Fldy1teS5zaGFyZXBvaW50LmNvbS86dTovcC9pYW5fcGF5L0VSVklORWpQUEN4RGtNRUZoZTJ2bDdnQnlMQjBDZFVHdTE2Y3BCOTJVRzZ4Z2c"/>
</scriptIds>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Props1.xml><?xml version="1.0" encoding="utf-8"?>
<ds:datastoreItem xmlns:ds="http://schemas.openxmlformats.org/officeDocument/2006/customXml" ds:itemID="{352CF1DB-09B6-4054-AF1F-6E6E9075FB75}">
  <ds:schemaRefs>
    <ds:schemaRef ds:uri="http://gemini/pivotcustomization/SandboxNonEmpty"/>
  </ds:schemaRefs>
</ds:datastoreItem>
</file>

<file path=customXml/itemProps2.xml><?xml version="1.0" encoding="utf-8"?>
<ds:datastoreItem xmlns:ds="http://schemas.openxmlformats.org/officeDocument/2006/customXml" ds:itemID="{3BF4726E-CB77-44E3-B9C8-3A9D3EAC5DA0}">
  <ds:schemaRefs>
    <ds:schemaRef ds:uri="http://gemini/pivotcustomization/TableWidget"/>
  </ds:schemaRefs>
</ds:datastoreItem>
</file>

<file path=customXml/itemProps3.xml><?xml version="1.0" encoding="utf-8"?>
<ds:datastoreItem xmlns:ds="http://schemas.openxmlformats.org/officeDocument/2006/customXml" ds:itemID="{8EEAAB26-FA72-4539-AF71-5AA6ABF82E3F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F4A817C9-DCFA-47FF-BE3B-8AD3263E3503}">
  <ds:schemaRefs>
    <ds:schemaRef ds:uri="http://schemas.microsoft.com/office/extensibility/maker/v1.0"/>
    <ds:schemaRef ds:uri=""/>
  </ds:schemaRefs>
</ds:datastoreItem>
</file>

<file path=customXml/itemProps5.xml><?xml version="1.0" encoding="utf-8"?>
<ds:datastoreItem xmlns:ds="http://schemas.openxmlformats.org/officeDocument/2006/customXml" ds:itemID="{D41B4661-AA46-4A42-83D0-F2817E2D271D}">
  <ds:schemaRefs>
    <ds:schemaRef ds:uri="http://gemini/pivotcustomization/RelationshipAutoDetectionEnabled"/>
  </ds:schemaRefs>
</ds:datastoreItem>
</file>

<file path=customXml/itemProps6.xml><?xml version="1.0" encoding="utf-8"?>
<ds:datastoreItem xmlns:ds="http://schemas.openxmlformats.org/officeDocument/2006/customXml" ds:itemID="{F128E9B3-F47A-4916-9D0B-6AEAEEB326D7}">
  <ds:schemaRefs>
    <ds:schemaRef ds:uri="http://gemini/pivotcustomization/LinkedTableUpdateMode"/>
  </ds:schemaRefs>
</ds:datastoreItem>
</file>

<file path=customXml/itemProps7.xml><?xml version="1.0" encoding="utf-8"?>
<ds:datastoreItem xmlns:ds="http://schemas.openxmlformats.org/officeDocument/2006/customXml" ds:itemID="{D272ECB1-D860-4E22-A054-B8D27869509D}">
  <ds:schemaRefs>
    <ds:schemaRef ds:uri="http://gemini/pivotcustomization/ErrorCache"/>
  </ds:schemaRefs>
</ds:datastoreItem>
</file>

<file path=customXml/itemProps8.xml><?xml version="1.0" encoding="utf-8"?>
<ds:datastoreItem xmlns:ds="http://schemas.openxmlformats.org/officeDocument/2006/customXml" ds:itemID="{E533596C-29AA-47DA-ACAA-B08113EAD200}">
  <ds:schemaRefs>
    <ds:schemaRef ds:uri="http://gemini/pivotcustomization/TableXML_ContinentTable"/>
  </ds:schemaRefs>
</ds:datastoreItem>
</file>

<file path=customXml/itemProps9.xml><?xml version="1.0" encoding="utf-8"?>
<ds:datastoreItem xmlns:ds="http://schemas.openxmlformats.org/officeDocument/2006/customXml" ds:itemID="{094212AA-0D68-4A48-BA9A-CA79B4882C44}">
  <ds:schemaRefs>
    <ds:schemaRef ds:uri="http://gemini/pivotcustomization/PowerPivotVersion"/>
  </ds:schemaRefs>
</ds:datastoreItem>
</file>

<file path=customXml/itemProps10.xml><?xml version="1.0" encoding="utf-8"?>
<ds:datastoreItem xmlns:ds="http://schemas.openxmlformats.org/officeDocument/2006/customXml" ds:itemID="{59657828-9062-4F61-82A2-114910F486EA}">
  <ds:schemaRefs>
    <ds:schemaRef ds:uri="http://gemini/pivotcustomization/IsSandboxEmbedded"/>
  </ds:schemaRefs>
</ds:datastoreItem>
</file>

<file path=customXml/itemProps11.xml><?xml version="1.0" encoding="utf-8"?>
<ds:datastoreItem xmlns:ds="http://schemas.openxmlformats.org/officeDocument/2006/customXml" ds:itemID="{8FC03946-7C31-4E33-8514-9521758631BF}">
  <ds:schemaRefs>
    <ds:schemaRef ds:uri="http://gemini/pivotcustomization/ClientWindowXML"/>
  </ds:schemaRefs>
</ds:datastoreItem>
</file>

<file path=customXml/itemProps12.xml><?xml version="1.0" encoding="utf-8"?>
<ds:datastoreItem xmlns:ds="http://schemas.openxmlformats.org/officeDocument/2006/customXml" ds:itemID="{AB9EB9C9-A2D3-4874-BE25-C0F2F357C033}">
  <ds:schemaRefs>
    <ds:schemaRef ds:uri="http://gemini/pivotcustomization/ShowHidden"/>
  </ds:schemaRefs>
</ds:datastoreItem>
</file>

<file path=customXml/itemProps13.xml><?xml version="1.0" encoding="utf-8"?>
<ds:datastoreItem xmlns:ds="http://schemas.openxmlformats.org/officeDocument/2006/customXml" ds:itemID="{7E06C225-684B-49C5-8690-148B82274EAA}">
  <ds:schemaRefs>
    <ds:schemaRef ds:uri="http://gemini/pivotcustomization/Diagrams"/>
  </ds:schemaRefs>
</ds:datastoreItem>
</file>

<file path=customXml/itemProps14.xml><?xml version="1.0" encoding="utf-8"?>
<ds:datastoreItem xmlns:ds="http://schemas.openxmlformats.org/officeDocument/2006/customXml" ds:itemID="{07B46234-8288-40DF-9333-3CBB11A3B212}">
  <ds:schemaRefs>
    <ds:schemaRef ds:uri="http://gemini/pivotcustomization/ShowImplicitMeasures"/>
  </ds:schemaRefs>
</ds:datastoreItem>
</file>

<file path=customXml/itemProps15.xml><?xml version="1.0" encoding="utf-8"?>
<ds:datastoreItem xmlns:ds="http://schemas.openxmlformats.org/officeDocument/2006/customXml" ds:itemID="{7D081042-D90F-4FB2-B478-31B2F793CA33}">
  <ds:schemaRefs>
    <ds:schemaRef ds:uri="http://gemini/pivotcustomization/MeasureGridState"/>
  </ds:schemaRefs>
</ds:datastoreItem>
</file>

<file path=customXml/itemProps16.xml><?xml version="1.0" encoding="utf-8"?>
<ds:datastoreItem xmlns:ds="http://schemas.openxmlformats.org/officeDocument/2006/customXml" ds:itemID="{C95ACF99-F15B-42CC-A284-96D2E60E84CF}">
  <ds:schemaRefs>
    <ds:schemaRef ds:uri="http://gemini/pivotcustomization/ManualCalcMode"/>
  </ds:schemaRefs>
</ds:datastoreItem>
</file>

<file path=customXml/itemProps17.xml><?xml version="1.0" encoding="utf-8"?>
<ds:datastoreItem xmlns:ds="http://schemas.openxmlformats.org/officeDocument/2006/customXml" ds:itemID="{47900F51-4E21-42F0-A456-D908BADD1D90}">
  <ds:schemaRefs>
    <ds:schemaRef ds:uri="http://gemini/pivotcustomization/TableXML_CountryTable"/>
  </ds:schemaRefs>
</ds:datastoreItem>
</file>

<file path=customXml/itemProps18.xml><?xml version="1.0" encoding="utf-8"?>
<ds:datastoreItem xmlns:ds="http://schemas.openxmlformats.org/officeDocument/2006/customXml" ds:itemID="{EB0B2CDC-8494-4BC8-B942-D5B6C19414F5}">
  <ds:schemaRefs>
    <ds:schemaRef ds:uri="http://gemini/pivotcustomization/FormulaBarState"/>
  </ds:schemaRefs>
</ds:datastoreItem>
</file>

<file path=customXml/itemProps19.xml><?xml version="1.0" encoding="utf-8"?>
<ds:datastoreItem xmlns:ds="http://schemas.openxmlformats.org/officeDocument/2006/customXml" ds:itemID="{156DE5F5-3E48-4BDF-A69A-2EEBB5FB77EC}">
  <ds:schemaRefs>
    <ds:schemaRef ds:uri="http://gemini/pivotcustomization/TableOrder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Multi-dimension lookup</vt:lpstr>
      <vt:lpstr>LAMBDA</vt:lpstr>
      <vt:lpstr>Monthly loan calc</vt:lpstr>
      <vt:lpstr>Bonus nuggets &gt;&gt;&gt;&gt;</vt:lpstr>
      <vt:lpstr>XLookup &amp; Checkbox</vt:lpstr>
      <vt:lpstr>Groupby</vt:lpstr>
      <vt:lpstr>Pivots vs Pivotby</vt:lpstr>
      <vt:lpstr>Lookups</vt:lpstr>
      <vt:lpstr>Filter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Ian Pay</dc:creator>
  <cp:keywords/>
  <dc:description/>
  <cp:lastModifiedBy>Tracy Gray</cp:lastModifiedBy>
  <cp:revision/>
  <dcterms:created xsi:type="dcterms:W3CDTF">2015-06-05T18:17:20Z</dcterms:created>
  <dcterms:modified xsi:type="dcterms:W3CDTF">2024-10-18T14:10:30Z</dcterms:modified>
  <cp:category/>
  <cp:contentStatus/>
</cp:coreProperties>
</file>