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ICAEW\Blog 118 - Calculated Fields and Items\"/>
    </mc:Choice>
  </mc:AlternateContent>
  <xr:revisionPtr revIDLastSave="0" documentId="13_ncr:1_{67F01D00-FA01-44C9-BCC9-4F7C36EA80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Calculated Fields" sheetId="10" r:id="rId5"/>
    <sheet name="Calculated Items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Example_Reporting_Month">#REF!</definedName>
    <definedName name="HL_1">Cover!$A$3</definedName>
    <definedName name="HL_2">#REF!</definedName>
    <definedName name="HL_3">'Style Guide'!$A$3</definedName>
    <definedName name="HL_4">'Model Parameters'!$A$3</definedName>
    <definedName name="HL_5" localSheetId="5">'Calculated Items'!$A$3</definedName>
    <definedName name="HL_5">'Calculated Fields'!$A$3</definedName>
    <definedName name="HL_6">'Calculated Items'!$A$3</definedName>
    <definedName name="HL_7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del_Start_Date">#REF!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Months_Per_Year">#REF!</definedName>
    <definedName name="Overall_Error_Check">'Error Checks'!$I$17</definedName>
    <definedName name="Periodicity">#REF!</definedName>
    <definedName name="Quarters_in_Year">'Model Parameters'!$G$24</definedName>
    <definedName name="Reporting_Month_Factor">#REF!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pivotCaches>
    <pivotCache cacheId="12" r:id="rId8"/>
    <pivotCache cacheId="2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B6" i="11"/>
  <c r="B111" i="11" s="1"/>
  <c r="A1" i="11"/>
  <c r="B6" i="10"/>
  <c r="B63" i="10" s="1"/>
  <c r="A1" i="10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11" l="1"/>
  <c r="F4" i="10"/>
  <c r="A2" i="10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<sst xmlns="http://schemas.openxmlformats.org/spreadsheetml/2006/main" count="708" uniqueCount="107">
  <si>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</si>
  <si>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</si>
  <si>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</si>
  <si>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</si>
  <si>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</si>
  <si>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</si>
  <si>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</si>
  <si>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</si>
  <si>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</si>
  <si>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</si>
  <si>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</si>
  <si>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</si>
  <si>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</si>
  <si>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</si>
  <si>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</si>
  <si>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</si>
  <si>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</si>
  <si>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</si>
  <si>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</si>
  <si>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</si>
  <si>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</si>
  <si>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</si>
  <si>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</si>
  <si>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</si>
  <si>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</si>
  <si>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</si>
  <si>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</si>
  <si>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</si>
  <si>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</si>
  <si>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</si>
  <si>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</si>
  <si>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</si>
  <si>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</si>
  <si>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</si>
  <si>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</si>
  <si>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</si>
  <si>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</si>
  <si>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</si>
  <si>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</si>
  <si>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</si>
  <si>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</si>
  <si>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</si>
  <si>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</si>
  <si>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</si>
  <si>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</si>
  <si>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</si>
  <si>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</si>
  <si>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</si>
  <si>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</si>
  <si>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</si>
  <si>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</si>
  <si>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</si>
  <si>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</si>
  <si>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</si>
  <si>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</si>
  <si>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</si>
  <si>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</si>
  <si>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</si>
  <si>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</si>
  <si>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</si>
  <si>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</si>
  <si>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</si>
  <si>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</si>
  <si>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</si>
  <si>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</si>
  <si>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</si>
  <si>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</si>
  <si>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</si>
  <si>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</si>
  <si>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</si>
  <si>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</si>
  <si>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Simple template to agree layouts, formats and styles.</t>
  </si>
  <si>
    <t>SumProduct Pty Limited</t>
  </si>
  <si>
    <t>Source Data</t>
  </si>
  <si>
    <t>Data for PivotTable</t>
  </si>
  <si>
    <t>Quarter</t>
  </si>
  <si>
    <t>Business Unit</t>
  </si>
  <si>
    <t>Product</t>
  </si>
  <si>
    <t>Budget</t>
  </si>
  <si>
    <t>Actual</t>
  </si>
  <si>
    <t>Q1</t>
  </si>
  <si>
    <t>Q2</t>
  </si>
  <si>
    <t>Q3</t>
  </si>
  <si>
    <t>Q4</t>
  </si>
  <si>
    <t>Alpha</t>
  </si>
  <si>
    <t>Bravo</t>
  </si>
  <si>
    <t>Charlie</t>
  </si>
  <si>
    <t>Delta</t>
  </si>
  <si>
    <t>Software</t>
  </si>
  <si>
    <t>Hardware</t>
  </si>
  <si>
    <t>Peripherals</t>
  </si>
  <si>
    <t>Amount</t>
  </si>
  <si>
    <t>Variance</t>
  </si>
  <si>
    <t>Type</t>
  </si>
  <si>
    <t>PivotTable Summary</t>
  </si>
  <si>
    <t>Variance Analysis</t>
  </si>
  <si>
    <t>Grand Total</t>
  </si>
  <si>
    <t xml:space="preserve">Budget </t>
  </si>
  <si>
    <t xml:space="preserve">Actual </t>
  </si>
  <si>
    <t>Summary</t>
  </si>
  <si>
    <t xml:space="preserve">Variance </t>
  </si>
  <si>
    <t xml:space="preserve">Amount </t>
  </si>
  <si>
    <t>Analysis</t>
  </si>
  <si>
    <t>BU by Quarter</t>
  </si>
  <si>
    <t>Variance Check</t>
  </si>
  <si>
    <t>Calculated Fields</t>
  </si>
  <si>
    <t>Calculated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</si>
</sst>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3" formatCode="&quot;$&quot;* #,##0_-_);[Red]&quot;$&quot;* \(#,##0\)_-;_-&quot;$&quot;* &quot;-&quot;_-;_-@_-_)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3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2" fontId="16" fillId="3" borderId="1"/>
  </cellStyleXfs>
  <cellXfs count="66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 applyBorder="1"/>
    <xf numFmtId="0" fontId="12" fillId="0" borderId="0" xfId="0" applyFont="1" applyAlignment="1">
      <alignment horizontal="left"/>
    </xf>
    <xf numFmtId="0" fontId="15" fillId="0" borderId="0" xfId="9" applyBorder="1"/>
    <xf numFmtId="0" fontId="0" fillId="0" borderId="0" xfId="0" applyAlignment="1">
      <alignment horizontal="left"/>
    </xf>
    <xf numFmtId="0" fontId="19" fillId="0" borderId="0" xfId="6" applyBorder="1"/>
    <xf numFmtId="0" fontId="32" fillId="0" borderId="0" xfId="25" applyBorder="1"/>
    <xf numFmtId="0" fontId="25" fillId="4" borderId="7" xfId="14">
      <protection locked="0"/>
    </xf>
    <xf numFmtId="0" fontId="12" fillId="0" borderId="0" xfId="0" applyFont="1"/>
    <xf numFmtId="0" fontId="26" fillId="0" borderId="3" xfId="13" applyAlignment="1"/>
    <xf numFmtId="167" fontId="1" fillId="5" borderId="7" xfId="18"/>
    <xf numFmtId="164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3" fillId="7" borderId="2" xfId="27"/>
    <xf numFmtId="0" fontId="7" fillId="0" borderId="0" xfId="28"/>
    <xf numFmtId="171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14" fillId="0" borderId="0" xfId="7"/>
    <xf numFmtId="0" fontId="15" fillId="0" borderId="0" xfId="9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Border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4" xfId="13" applyBorder="1" applyAlignment="1">
      <alignment horizontal="left"/>
    </xf>
    <xf numFmtId="0" fontId="26" fillId="0" borderId="5" xfId="13" applyBorder="1" applyAlignment="1">
      <alignment horizontal="left"/>
    </xf>
    <xf numFmtId="0" fontId="26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  <xf numFmtId="0" fontId="25" fillId="4" borderId="7" xfId="14" applyAlignment="1">
      <alignment horizontal="center"/>
      <protection locked="0"/>
    </xf>
    <xf numFmtId="42" fontId="25" fillId="4" borderId="7" xfId="4" applyFont="1" applyFill="1" applyBorder="1" applyProtection="1">
      <protection locked="0"/>
    </xf>
    <xf numFmtId="0" fontId="25" fillId="4" borderId="16" xfId="14" applyBorder="1" applyAlignment="1">
      <alignment horizontal="center"/>
      <protection locked="0"/>
    </xf>
    <xf numFmtId="0" fontId="25" fillId="4" borderId="16" xfId="14" applyBorder="1">
      <protection locked="0"/>
    </xf>
    <xf numFmtId="42" fontId="25" fillId="4" borderId="16" xfId="4" applyFont="1" applyFill="1" applyBorder="1" applyProtection="1">
      <protection locked="0"/>
    </xf>
    <xf numFmtId="42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83" fontId="0" fillId="0" borderId="0" xfId="0" applyNumberFormat="1"/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23">
    <dxf>
      <numFmt numFmtId="183" formatCode="&quot;$&quot;* #,##0_-_);[Red]&quot;$&quot;* \(#,##0\)_-;_-&quot;$&quot;* &quot;-&quot;_-;_-@_-_)"/>
    </dxf>
    <dxf>
      <alignment horizontal="center"/>
    </dxf>
    <dxf>
      <alignment horizontal="center"/>
    </dxf>
    <dxf>
      <numFmt numFmtId="183" formatCode="&quot;$&quot;* #,##0_-_);[Red]&quot;$&quot;* \(#,##0\)_-;_-&quot;$&quot;* &quot;-&quot;_-;_-@_-_)"/>
    </dxf>
    <dxf>
      <alignment horizontal="center"/>
    </dxf>
    <dxf>
      <alignment horizontal="center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 outline="0">
        <left style="thin">
          <color theme="8" tint="-0.499984740745262"/>
        </left>
        <right style="thin">
          <color indexed="64"/>
        </right>
        <top style="thin">
          <color theme="8" tint="-0.499984740745262"/>
        </top>
        <bottom style="thin">
          <color theme="8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8" tint="-0.499984740745262"/>
        <name val="Arial"/>
        <family val="2"/>
        <scheme val="none"/>
      </font>
      <fill>
        <patternFill patternType="solid">
          <fgColor indexed="64"/>
          <bgColor rgb="FFFFFF99"/>
        </patternFill>
      </fill>
      <border diagonalUp="0" diagonalDown="0">
        <left style="thin">
          <color theme="8" tint="-0.499984740745262"/>
        </left>
        <right style="thin">
          <color theme="8" tint="-0.499984740745262"/>
        </right>
        <top style="thin">
          <color theme="8" tint="-0.499984740745262"/>
        </top>
        <bottom style="thin">
          <color theme="8" tint="-0.499984740745262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</dxf>
    <dxf>
      <border outline="0">
        <bottom style="thin">
          <color theme="8" tint="-0.499984740745262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am Bastick" refreshedDate="45737.497103125002" createdVersion="8" refreshedVersion="8" minRefreshableVersion="3" recordCount="48" xr:uid="{6F5E462F-50F5-440F-A174-D35E4CD633B4}">
  <cacheSource type="worksheet">
    <worksheetSource name="Calc_Fields_Source"/>
  </cacheSource>
  <cacheFields count="6">
    <cacheField name="Quarter" numFmtId="0">
      <sharedItems count="4">
        <s v="Q1"/>
        <s v="Q2"/>
        <s v="Q3"/>
        <s v="Q4"/>
      </sharedItems>
    </cacheField>
    <cacheField name="Business Unit" numFmtId="0">
      <sharedItems count="4">
        <s v="Alpha"/>
        <s v="Bravo"/>
        <s v="Charlie"/>
        <s v="Delta"/>
      </sharedItems>
    </cacheField>
    <cacheField name="Product" numFmtId="0">
      <sharedItems/>
    </cacheField>
    <cacheField name="Budget" numFmtId="42">
      <sharedItems containsSemiMixedTypes="0" containsString="0" containsNumber="1" minValue="1030.8" maxValue="4969.3999999999996"/>
    </cacheField>
    <cacheField name="Actual" numFmtId="42">
      <sharedItems containsSemiMixedTypes="0" containsString="0" containsNumber="1" minValue="1088.1199999999999" maxValue="5168.5"/>
    </cacheField>
    <cacheField name="Variance" numFmtId="0" formula="Actual -Budget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am Bastick" refreshedDate="45737.552311805557" createdVersion="8" refreshedVersion="8" minRefreshableVersion="3" recordCount="96" xr:uid="{600649D1-14F9-4495-9579-480E3A8792D5}">
  <cacheSource type="worksheet">
    <worksheetSource name="Calc_Items_Source"/>
  </cacheSource>
  <cacheFields count="5">
    <cacheField name="Quarter" numFmtId="0">
      <sharedItems count="4">
        <s v="Q1"/>
        <s v="Q2"/>
        <s v="Q3"/>
        <s v="Q4"/>
      </sharedItems>
    </cacheField>
    <cacheField name="Business Unit" numFmtId="0">
      <sharedItems count="4">
        <s v="Alpha"/>
        <s v="Bravo"/>
        <s v="Charlie"/>
        <s v="Delta"/>
      </sharedItems>
    </cacheField>
    <cacheField name="Product" numFmtId="0">
      <sharedItems/>
    </cacheField>
    <cacheField name="Type" numFmtId="0">
      <sharedItems count="3">
        <s v="Budget"/>
        <s v="Actual"/>
        <s v="Variance" f="1"/>
      </sharedItems>
    </cacheField>
    <cacheField name="Amount" numFmtId="42">
      <sharedItems containsSemiMixedTypes="0" containsString="0" containsNumber="1" minValue="1030.8" maxValue="5168.5"/>
    </cacheField>
  </cacheFields>
  <calculatedItems count="1">
    <calculatedItem formula="Type[Actual] -Type[Budget]">
      <pivotArea cacheIndex="1" outline="0" fieldPosition="0">
        <references count="1">
          <reference field="3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s v="Software"/>
    <n v="4796.4799999999996"/>
    <n v="4748.1699999999992"/>
  </r>
  <r>
    <x v="0"/>
    <x v="0"/>
    <s v="Hardware"/>
    <n v="2966.37"/>
    <n v="2699.7799999999997"/>
  </r>
  <r>
    <x v="0"/>
    <x v="0"/>
    <s v="Peripherals"/>
    <n v="1309.31"/>
    <n v="1254.49"/>
  </r>
  <r>
    <x v="0"/>
    <x v="1"/>
    <s v="Software"/>
    <n v="3197.13"/>
    <n v="2826.3"/>
  </r>
  <r>
    <x v="0"/>
    <x v="1"/>
    <s v="Hardware"/>
    <n v="3716.42"/>
    <n v="3893.1800000000003"/>
  </r>
  <r>
    <x v="0"/>
    <x v="1"/>
    <s v="Peripherals"/>
    <n v="3237.1"/>
    <n v="3660.22"/>
  </r>
  <r>
    <x v="0"/>
    <x v="2"/>
    <s v="Hardware"/>
    <n v="2336.0100000000002"/>
    <n v="2348.1000000000004"/>
  </r>
  <r>
    <x v="0"/>
    <x v="2"/>
    <s v="Peripherals"/>
    <n v="4702.32"/>
    <n v="5168.5"/>
  </r>
  <r>
    <x v="0"/>
    <x v="2"/>
    <s v="Software"/>
    <n v="4444.2700000000004"/>
    <n v="4620.6600000000008"/>
  </r>
  <r>
    <x v="0"/>
    <x v="3"/>
    <s v="Hardware"/>
    <n v="2563.62"/>
    <n v="2894.47"/>
  </r>
  <r>
    <x v="0"/>
    <x v="3"/>
    <s v="Peripherals"/>
    <n v="1813.87"/>
    <n v="1719.79"/>
  </r>
  <r>
    <x v="0"/>
    <x v="3"/>
    <s v="Software"/>
    <n v="2679.25"/>
    <n v="2480.91"/>
  </r>
  <r>
    <x v="1"/>
    <x v="0"/>
    <s v="Software"/>
    <n v="2158.46"/>
    <n v="2366.73"/>
  </r>
  <r>
    <x v="1"/>
    <x v="0"/>
    <s v="Hardware"/>
    <n v="1989.1"/>
    <n v="1752.1999999999998"/>
  </r>
  <r>
    <x v="1"/>
    <x v="0"/>
    <s v="Peripherals"/>
    <n v="2009.67"/>
    <n v="1997.3000000000002"/>
  </r>
  <r>
    <x v="1"/>
    <x v="1"/>
    <s v="Software"/>
    <n v="2439.75"/>
    <n v="2608.12"/>
  </r>
  <r>
    <x v="1"/>
    <x v="1"/>
    <s v="Hardware"/>
    <n v="1518.16"/>
    <n v="2011.9"/>
  </r>
  <r>
    <x v="1"/>
    <x v="1"/>
    <s v="Peripherals"/>
    <n v="2161.85"/>
    <n v="2545.62"/>
  </r>
  <r>
    <x v="1"/>
    <x v="2"/>
    <s v="Hardware"/>
    <n v="2872.32"/>
    <n v="3184.67"/>
  </r>
  <r>
    <x v="1"/>
    <x v="2"/>
    <s v="Peripherals"/>
    <n v="2716.38"/>
    <n v="2996.56"/>
  </r>
  <r>
    <x v="1"/>
    <x v="2"/>
    <s v="Software"/>
    <n v="3832.03"/>
    <n v="3755.6400000000003"/>
  </r>
  <r>
    <x v="1"/>
    <x v="3"/>
    <s v="Hardware"/>
    <n v="4482.87"/>
    <n v="4219.18"/>
  </r>
  <r>
    <x v="1"/>
    <x v="3"/>
    <s v="Peripherals"/>
    <n v="3228.32"/>
    <n v="2834.13"/>
  </r>
  <r>
    <x v="2"/>
    <x v="3"/>
    <s v="Software"/>
    <n v="2612.83"/>
    <n v="3110.31"/>
  </r>
  <r>
    <x v="2"/>
    <x v="0"/>
    <s v="Software"/>
    <n v="2242.0300000000002"/>
    <n v="1750.0600000000002"/>
  </r>
  <r>
    <x v="2"/>
    <x v="0"/>
    <s v="Hardware"/>
    <n v="2234.69"/>
    <n v="2519.9300000000003"/>
  </r>
  <r>
    <x v="2"/>
    <x v="0"/>
    <s v="Peripherals"/>
    <n v="1958.3"/>
    <n v="1768.26"/>
  </r>
  <r>
    <x v="2"/>
    <x v="1"/>
    <s v="Software"/>
    <n v="4887.01"/>
    <n v="4637.3600000000006"/>
  </r>
  <r>
    <x v="2"/>
    <x v="1"/>
    <s v="Hardware"/>
    <n v="3098.59"/>
    <n v="3071.9"/>
  </r>
  <r>
    <x v="2"/>
    <x v="1"/>
    <s v="Peripherals"/>
    <n v="1140.6099999999999"/>
    <n v="1523.9099999999999"/>
  </r>
  <r>
    <x v="2"/>
    <x v="2"/>
    <s v="Hardware"/>
    <n v="1161.3"/>
    <n v="1088.1199999999999"/>
  </r>
  <r>
    <x v="2"/>
    <x v="2"/>
    <s v="Peripherals"/>
    <n v="1408.96"/>
    <n v="1681.06"/>
  </r>
  <r>
    <x v="2"/>
    <x v="2"/>
    <s v="Software"/>
    <n v="1820.14"/>
    <n v="1628.9"/>
  </r>
  <r>
    <x v="2"/>
    <x v="3"/>
    <s v="Hardware"/>
    <n v="4969.3999999999996"/>
    <n v="4859.29"/>
  </r>
  <r>
    <x v="2"/>
    <x v="3"/>
    <s v="Peripherals"/>
    <n v="4634.97"/>
    <n v="4619.6400000000003"/>
  </r>
  <r>
    <x v="2"/>
    <x v="3"/>
    <s v="Software"/>
    <n v="3186.47"/>
    <n v="3016.46"/>
  </r>
  <r>
    <x v="3"/>
    <x v="0"/>
    <s v="Software"/>
    <n v="3290.2"/>
    <n v="3111.6"/>
  </r>
  <r>
    <x v="3"/>
    <x v="0"/>
    <s v="Hardware"/>
    <n v="2231.9499999999998"/>
    <n v="2329.89"/>
  </r>
  <r>
    <x v="3"/>
    <x v="0"/>
    <s v="Peripherals"/>
    <n v="2615"/>
    <n v="2947.43"/>
  </r>
  <r>
    <x v="3"/>
    <x v="1"/>
    <s v="Software"/>
    <n v="2452.91"/>
    <n v="2166.6299999999997"/>
  </r>
  <r>
    <x v="3"/>
    <x v="1"/>
    <s v="Hardware"/>
    <n v="3305.96"/>
    <n v="3568.69"/>
  </r>
  <r>
    <x v="3"/>
    <x v="1"/>
    <s v="Peripherals"/>
    <n v="2877.8"/>
    <n v="2924.58"/>
  </r>
  <r>
    <x v="3"/>
    <x v="2"/>
    <s v="Hardware"/>
    <n v="1188.1199999999999"/>
    <n v="1509.2999999999997"/>
  </r>
  <r>
    <x v="3"/>
    <x v="2"/>
    <s v="Peripherals"/>
    <n v="2635.26"/>
    <n v="3017.2300000000005"/>
  </r>
  <r>
    <x v="3"/>
    <x v="2"/>
    <s v="Software"/>
    <n v="3314.11"/>
    <n v="2825.26"/>
  </r>
  <r>
    <x v="3"/>
    <x v="3"/>
    <s v="Hardware"/>
    <n v="1030.8"/>
    <n v="1491.69"/>
  </r>
  <r>
    <x v="3"/>
    <x v="3"/>
    <s v="Peripherals"/>
    <n v="3832.17"/>
    <n v="4206.8600000000006"/>
  </r>
  <r>
    <x v="3"/>
    <x v="3"/>
    <s v="Software"/>
    <n v="3936.83"/>
    <n v="4036.8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x v="0"/>
    <s v="Software"/>
    <x v="0"/>
    <n v="4796.4799999999996"/>
  </r>
  <r>
    <x v="0"/>
    <x v="0"/>
    <s v="Hardware"/>
    <x v="0"/>
    <n v="2966.37"/>
  </r>
  <r>
    <x v="0"/>
    <x v="0"/>
    <s v="Peripherals"/>
    <x v="0"/>
    <n v="1309.31"/>
  </r>
  <r>
    <x v="0"/>
    <x v="1"/>
    <s v="Software"/>
    <x v="0"/>
    <n v="3197.13"/>
  </r>
  <r>
    <x v="0"/>
    <x v="1"/>
    <s v="Hardware"/>
    <x v="0"/>
    <n v="3716.42"/>
  </r>
  <r>
    <x v="0"/>
    <x v="1"/>
    <s v="Peripherals"/>
    <x v="0"/>
    <n v="3237.1"/>
  </r>
  <r>
    <x v="0"/>
    <x v="2"/>
    <s v="Hardware"/>
    <x v="0"/>
    <n v="2336.0100000000002"/>
  </r>
  <r>
    <x v="0"/>
    <x v="2"/>
    <s v="Peripherals"/>
    <x v="0"/>
    <n v="4702.32"/>
  </r>
  <r>
    <x v="0"/>
    <x v="2"/>
    <s v="Software"/>
    <x v="0"/>
    <n v="4444.2700000000004"/>
  </r>
  <r>
    <x v="0"/>
    <x v="3"/>
    <s v="Hardware"/>
    <x v="0"/>
    <n v="2563.62"/>
  </r>
  <r>
    <x v="0"/>
    <x v="3"/>
    <s v="Peripherals"/>
    <x v="0"/>
    <n v="1813.87"/>
  </r>
  <r>
    <x v="0"/>
    <x v="3"/>
    <s v="Software"/>
    <x v="0"/>
    <n v="2679.25"/>
  </r>
  <r>
    <x v="1"/>
    <x v="0"/>
    <s v="Software"/>
    <x v="0"/>
    <n v="2158.46"/>
  </r>
  <r>
    <x v="1"/>
    <x v="0"/>
    <s v="Hardware"/>
    <x v="0"/>
    <n v="1989.1"/>
  </r>
  <r>
    <x v="1"/>
    <x v="0"/>
    <s v="Peripherals"/>
    <x v="0"/>
    <n v="2009.67"/>
  </r>
  <r>
    <x v="1"/>
    <x v="1"/>
    <s v="Software"/>
    <x v="0"/>
    <n v="2439.75"/>
  </r>
  <r>
    <x v="1"/>
    <x v="1"/>
    <s v="Hardware"/>
    <x v="0"/>
    <n v="1518.16"/>
  </r>
  <r>
    <x v="1"/>
    <x v="1"/>
    <s v="Peripherals"/>
    <x v="0"/>
    <n v="2161.85"/>
  </r>
  <r>
    <x v="1"/>
    <x v="2"/>
    <s v="Hardware"/>
    <x v="0"/>
    <n v="2872.32"/>
  </r>
  <r>
    <x v="1"/>
    <x v="2"/>
    <s v="Peripherals"/>
    <x v="0"/>
    <n v="2716.38"/>
  </r>
  <r>
    <x v="1"/>
    <x v="2"/>
    <s v="Software"/>
    <x v="0"/>
    <n v="3832.03"/>
  </r>
  <r>
    <x v="1"/>
    <x v="3"/>
    <s v="Hardware"/>
    <x v="0"/>
    <n v="4482.87"/>
  </r>
  <r>
    <x v="1"/>
    <x v="3"/>
    <s v="Peripherals"/>
    <x v="0"/>
    <n v="3228.32"/>
  </r>
  <r>
    <x v="2"/>
    <x v="3"/>
    <s v="Software"/>
    <x v="0"/>
    <n v="2612.83"/>
  </r>
  <r>
    <x v="2"/>
    <x v="0"/>
    <s v="Software"/>
    <x v="0"/>
    <n v="2242.0300000000002"/>
  </r>
  <r>
    <x v="2"/>
    <x v="0"/>
    <s v="Hardware"/>
    <x v="0"/>
    <n v="2234.69"/>
  </r>
  <r>
    <x v="2"/>
    <x v="0"/>
    <s v="Peripherals"/>
    <x v="0"/>
    <n v="1958.3"/>
  </r>
  <r>
    <x v="2"/>
    <x v="1"/>
    <s v="Software"/>
    <x v="0"/>
    <n v="4887.01"/>
  </r>
  <r>
    <x v="2"/>
    <x v="1"/>
    <s v="Hardware"/>
    <x v="0"/>
    <n v="3098.59"/>
  </r>
  <r>
    <x v="2"/>
    <x v="1"/>
    <s v="Peripherals"/>
    <x v="0"/>
    <n v="1140.6099999999999"/>
  </r>
  <r>
    <x v="2"/>
    <x v="2"/>
    <s v="Hardware"/>
    <x v="0"/>
    <n v="1161.3"/>
  </r>
  <r>
    <x v="2"/>
    <x v="2"/>
    <s v="Peripherals"/>
    <x v="0"/>
    <n v="1408.96"/>
  </r>
  <r>
    <x v="2"/>
    <x v="2"/>
    <s v="Software"/>
    <x v="0"/>
    <n v="1820.14"/>
  </r>
  <r>
    <x v="2"/>
    <x v="3"/>
    <s v="Hardware"/>
    <x v="0"/>
    <n v="4969.3999999999996"/>
  </r>
  <r>
    <x v="2"/>
    <x v="3"/>
    <s v="Peripherals"/>
    <x v="0"/>
    <n v="4634.97"/>
  </r>
  <r>
    <x v="2"/>
    <x v="3"/>
    <s v="Software"/>
    <x v="0"/>
    <n v="3186.47"/>
  </r>
  <r>
    <x v="3"/>
    <x v="0"/>
    <s v="Software"/>
    <x v="0"/>
    <n v="3290.2"/>
  </r>
  <r>
    <x v="3"/>
    <x v="0"/>
    <s v="Hardware"/>
    <x v="0"/>
    <n v="2231.9499999999998"/>
  </r>
  <r>
    <x v="3"/>
    <x v="0"/>
    <s v="Peripherals"/>
    <x v="0"/>
    <n v="2615"/>
  </r>
  <r>
    <x v="3"/>
    <x v="1"/>
    <s v="Software"/>
    <x v="0"/>
    <n v="2452.91"/>
  </r>
  <r>
    <x v="3"/>
    <x v="1"/>
    <s v="Hardware"/>
    <x v="0"/>
    <n v="3305.96"/>
  </r>
  <r>
    <x v="3"/>
    <x v="1"/>
    <s v="Peripherals"/>
    <x v="0"/>
    <n v="2877.8"/>
  </r>
  <r>
    <x v="3"/>
    <x v="2"/>
    <s v="Hardware"/>
    <x v="0"/>
    <n v="1188.1199999999999"/>
  </r>
  <r>
    <x v="3"/>
    <x v="2"/>
    <s v="Peripherals"/>
    <x v="0"/>
    <n v="2635.26"/>
  </r>
  <r>
    <x v="3"/>
    <x v="2"/>
    <s v="Software"/>
    <x v="0"/>
    <n v="3314.11"/>
  </r>
  <r>
    <x v="3"/>
    <x v="3"/>
    <s v="Hardware"/>
    <x v="0"/>
    <n v="1030.8"/>
  </r>
  <r>
    <x v="3"/>
    <x v="3"/>
    <s v="Peripherals"/>
    <x v="0"/>
    <n v="3832.17"/>
  </r>
  <r>
    <x v="3"/>
    <x v="3"/>
    <s v="Software"/>
    <x v="0"/>
    <n v="3936.83"/>
  </r>
  <r>
    <x v="0"/>
    <x v="0"/>
    <s v="Software"/>
    <x v="1"/>
    <n v="4748.1699999999992"/>
  </r>
  <r>
    <x v="0"/>
    <x v="0"/>
    <s v="Hardware"/>
    <x v="1"/>
    <n v="2699.7799999999997"/>
  </r>
  <r>
    <x v="0"/>
    <x v="0"/>
    <s v="Peripherals"/>
    <x v="1"/>
    <n v="1254.49"/>
  </r>
  <r>
    <x v="0"/>
    <x v="1"/>
    <s v="Software"/>
    <x v="1"/>
    <n v="2826.3"/>
  </r>
  <r>
    <x v="0"/>
    <x v="1"/>
    <s v="Hardware"/>
    <x v="1"/>
    <n v="3893.1800000000003"/>
  </r>
  <r>
    <x v="0"/>
    <x v="1"/>
    <s v="Peripherals"/>
    <x v="1"/>
    <n v="3660.22"/>
  </r>
  <r>
    <x v="0"/>
    <x v="2"/>
    <s v="Hardware"/>
    <x v="1"/>
    <n v="2348.1000000000004"/>
  </r>
  <r>
    <x v="0"/>
    <x v="2"/>
    <s v="Peripherals"/>
    <x v="1"/>
    <n v="5168.5"/>
  </r>
  <r>
    <x v="0"/>
    <x v="2"/>
    <s v="Software"/>
    <x v="1"/>
    <n v="4620.6600000000008"/>
  </r>
  <r>
    <x v="0"/>
    <x v="3"/>
    <s v="Hardware"/>
    <x v="1"/>
    <n v="2894.47"/>
  </r>
  <r>
    <x v="0"/>
    <x v="3"/>
    <s v="Peripherals"/>
    <x v="1"/>
    <n v="1719.79"/>
  </r>
  <r>
    <x v="0"/>
    <x v="3"/>
    <s v="Software"/>
    <x v="1"/>
    <n v="2480.91"/>
  </r>
  <r>
    <x v="1"/>
    <x v="0"/>
    <s v="Software"/>
    <x v="1"/>
    <n v="2366.73"/>
  </r>
  <r>
    <x v="1"/>
    <x v="0"/>
    <s v="Hardware"/>
    <x v="1"/>
    <n v="1752.1999999999998"/>
  </r>
  <r>
    <x v="1"/>
    <x v="0"/>
    <s v="Peripherals"/>
    <x v="1"/>
    <n v="1997.3000000000002"/>
  </r>
  <r>
    <x v="1"/>
    <x v="1"/>
    <s v="Software"/>
    <x v="1"/>
    <n v="2608.12"/>
  </r>
  <r>
    <x v="1"/>
    <x v="1"/>
    <s v="Hardware"/>
    <x v="1"/>
    <n v="2011.9"/>
  </r>
  <r>
    <x v="1"/>
    <x v="1"/>
    <s v="Peripherals"/>
    <x v="1"/>
    <n v="2545.62"/>
  </r>
  <r>
    <x v="1"/>
    <x v="2"/>
    <s v="Hardware"/>
    <x v="1"/>
    <n v="3184.67"/>
  </r>
  <r>
    <x v="1"/>
    <x v="2"/>
    <s v="Peripherals"/>
    <x v="1"/>
    <n v="2996.56"/>
  </r>
  <r>
    <x v="1"/>
    <x v="2"/>
    <s v="Software"/>
    <x v="1"/>
    <n v="3755.6400000000003"/>
  </r>
  <r>
    <x v="1"/>
    <x v="3"/>
    <s v="Hardware"/>
    <x v="1"/>
    <n v="4219.18"/>
  </r>
  <r>
    <x v="1"/>
    <x v="3"/>
    <s v="Peripherals"/>
    <x v="1"/>
    <n v="2834.13"/>
  </r>
  <r>
    <x v="2"/>
    <x v="3"/>
    <s v="Software"/>
    <x v="1"/>
    <n v="3110.31"/>
  </r>
  <r>
    <x v="2"/>
    <x v="0"/>
    <s v="Software"/>
    <x v="1"/>
    <n v="1750.0600000000002"/>
  </r>
  <r>
    <x v="2"/>
    <x v="0"/>
    <s v="Hardware"/>
    <x v="1"/>
    <n v="2519.9300000000003"/>
  </r>
  <r>
    <x v="2"/>
    <x v="0"/>
    <s v="Peripherals"/>
    <x v="1"/>
    <n v="1768.26"/>
  </r>
  <r>
    <x v="2"/>
    <x v="1"/>
    <s v="Software"/>
    <x v="1"/>
    <n v="4637.3600000000006"/>
  </r>
  <r>
    <x v="2"/>
    <x v="1"/>
    <s v="Hardware"/>
    <x v="1"/>
    <n v="3071.9"/>
  </r>
  <r>
    <x v="2"/>
    <x v="1"/>
    <s v="Peripherals"/>
    <x v="1"/>
    <n v="1523.9099999999999"/>
  </r>
  <r>
    <x v="2"/>
    <x v="2"/>
    <s v="Hardware"/>
    <x v="1"/>
    <n v="1088.1199999999999"/>
  </r>
  <r>
    <x v="2"/>
    <x v="2"/>
    <s v="Peripherals"/>
    <x v="1"/>
    <n v="1681.06"/>
  </r>
  <r>
    <x v="2"/>
    <x v="2"/>
    <s v="Software"/>
    <x v="1"/>
    <n v="1628.9"/>
  </r>
  <r>
    <x v="2"/>
    <x v="3"/>
    <s v="Hardware"/>
    <x v="1"/>
    <n v="4859.29"/>
  </r>
  <r>
    <x v="2"/>
    <x v="3"/>
    <s v="Peripherals"/>
    <x v="1"/>
    <n v="4619.6400000000003"/>
  </r>
  <r>
    <x v="2"/>
    <x v="3"/>
    <s v="Software"/>
    <x v="1"/>
    <n v="3016.46"/>
  </r>
  <r>
    <x v="3"/>
    <x v="0"/>
    <s v="Software"/>
    <x v="1"/>
    <n v="3111.6"/>
  </r>
  <r>
    <x v="3"/>
    <x v="0"/>
    <s v="Hardware"/>
    <x v="1"/>
    <n v="2329.89"/>
  </r>
  <r>
    <x v="3"/>
    <x v="0"/>
    <s v="Peripherals"/>
    <x v="1"/>
    <n v="2947.43"/>
  </r>
  <r>
    <x v="3"/>
    <x v="1"/>
    <s v="Software"/>
    <x v="1"/>
    <n v="2166.6299999999997"/>
  </r>
  <r>
    <x v="3"/>
    <x v="1"/>
    <s v="Hardware"/>
    <x v="1"/>
    <n v="3568.69"/>
  </r>
  <r>
    <x v="3"/>
    <x v="1"/>
    <s v="Peripherals"/>
    <x v="1"/>
    <n v="2924.58"/>
  </r>
  <r>
    <x v="3"/>
    <x v="2"/>
    <s v="Hardware"/>
    <x v="1"/>
    <n v="1509.2999999999997"/>
  </r>
  <r>
    <x v="3"/>
    <x v="2"/>
    <s v="Peripherals"/>
    <x v="1"/>
    <n v="3017.2300000000005"/>
  </r>
  <r>
    <x v="3"/>
    <x v="2"/>
    <s v="Software"/>
    <x v="1"/>
    <n v="2825.26"/>
  </r>
  <r>
    <x v="3"/>
    <x v="3"/>
    <s v="Hardware"/>
    <x v="1"/>
    <n v="1491.69"/>
  </r>
  <r>
    <x v="3"/>
    <x v="3"/>
    <s v="Peripherals"/>
    <x v="1"/>
    <n v="4206.8600000000006"/>
  </r>
  <r>
    <x v="3"/>
    <x v="3"/>
    <s v="Software"/>
    <x v="1"/>
    <n v="4036.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27EA12-7453-41CF-84C4-2EB269FCFEA4}" name="CalcFieldsExample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ummary">
  <location ref="F69:I90" firstHeaderRow="0" firstDataRow="1" firstDataCol="1"/>
  <pivotFields count="6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dataField="1" numFmtId="42" showAll="0"/>
    <pivotField dataField="1" numFmtId="42" showAll="0"/>
    <pivotField dataField="1" dragToRow="0" dragToCol="0" dragToPage="0" showAll="0" defaultSubtota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Budget " fld="3" baseField="0" baseItem="0" numFmtId="42"/>
    <dataField name="Actual " fld="4" baseField="0" baseItem="0" numFmtId="42"/>
    <dataField name="Variance " fld="5" baseField="0" baseItem="0" numFmtId="183"/>
  </dataFields>
  <formats count="3"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34A2D-FA27-4268-85F5-023D29DA7141}" name="CalcItemsExample" cacheId="20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 rowHeaderCaption="BU by Quarter" colHeaderCaption="Analysis">
  <location ref="F117:I139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showAll="0"/>
    <pivotField axis="axisCol" showAll="0">
      <items count="4">
        <item x="1"/>
        <item x="0"/>
        <item f="1" x="2"/>
        <item t="default"/>
      </items>
    </pivotField>
    <pivotField dataField="1" numFmtId="42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3"/>
  </colFields>
  <colItems count="3">
    <i>
      <x/>
    </i>
    <i>
      <x v="1"/>
    </i>
    <i>
      <x v="2"/>
    </i>
  </colItems>
  <dataFields count="1">
    <dataField name="Amount " fld="4" baseField="0" baseItem="0" numFmtId="42"/>
  </dataFields>
  <formats count="3"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Col="1" outline="0" fieldPosition="0"/>
    </format>
    <format dxfId="0">
      <pivotArea outline="0" collapsedLevelsAreSubtotals="1" fieldPosition="0">
        <references count="1"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F1B916-BD58-45A9-B866-58486A72E67C}" name="Calc_Fields_Source" displayName="Calc_Fields_Source" ref="F12:J60" totalsRowShown="0" tableBorderDxfId="19" headerRowCellStyle="Table_Heading">
  <tableColumns count="5">
    <tableColumn id="1" xr3:uid="{F60EC293-FAAA-4CA0-AACF-0FAAB0EDDC3B}" name="Quarter" dataDxfId="18" dataCellStyle="Assumption"/>
    <tableColumn id="2" xr3:uid="{F2E5C442-0B26-4706-8B66-7AEF12421814}" name="Business Unit" dataCellStyle="Assumption"/>
    <tableColumn id="3" xr3:uid="{ACF51D3E-7EAA-46AE-876F-A1C4B8ADC2EC}" name="Product" dataCellStyle="Assumption"/>
    <tableColumn id="4" xr3:uid="{A8A9EE40-CE34-4F30-974A-188F8BAF1337}" name="Budget" dataDxfId="17" dataCellStyle="Currency [0]"/>
    <tableColumn id="5" xr3:uid="{48D3B7FF-4395-4333-933D-115765BAA6BD}" name="Actual" dataDxfId="13" dataCellStyle="Currency [0]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BB01C0-1AD1-49BD-9BE4-7123B9E41A03}" name="Calc_Items_Source" displayName="Calc_Items_Source" ref="F12:J108" totalsRowShown="0" tableBorderDxfId="16" headerRowCellStyle="Table_Heading" dataCellStyle="Assumption">
  <tableColumns count="5">
    <tableColumn id="1" xr3:uid="{190D4931-70DF-494F-B2C4-37A9BA3BD26A}" name="Quarter" dataDxfId="15" dataCellStyle="Assumption"/>
    <tableColumn id="2" xr3:uid="{4BC76FA4-3468-482B-9D59-A067034B58EB}" name="Business Unit" dataCellStyle="Assumption"/>
    <tableColumn id="3" xr3:uid="{C8F51DA9-F721-4F86-9BF0-57C9A5F7352B}" name="Product" dataCellStyle="Assumption"/>
    <tableColumn id="4" xr3:uid="{B0F81D93-6DD7-4DDB-AF94-C9A419C4BB83}" name="Type" dataCellStyle="Assumption"/>
    <tableColumn id="5" xr3:uid="{384C31D4-C57F-487D-AF86-A4D8ADA8D4C3}" name="Amount" dataDxfId="14" dataCellStyle="Currency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11" t="s">
        <v>1</v>
      </c>
    </row>
    <row r="5" spans="1:19" ht="20.25" x14ac:dyDescent="0.3">
      <c r="C5" s="39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40" t="str">
        <f ca="1">Model_Name</f>
        <v>SP Calculated Fields and Calculated Items.xlsx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7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8" t="s">
        <v>71</v>
      </c>
      <c r="D17" s="48"/>
      <c r="E17" s="48"/>
      <c r="F17" s="48"/>
      <c r="G17" s="48"/>
      <c r="H17" s="48"/>
      <c r="I17" s="48"/>
      <c r="J17" s="48"/>
    </row>
    <row r="18" spans="3:10" ht="12.75" x14ac:dyDescent="0.2">
      <c r="C18" s="48"/>
      <c r="D18" s="48"/>
      <c r="E18" s="48"/>
      <c r="F18" s="48"/>
      <c r="G18" s="48"/>
      <c r="H18" s="48"/>
      <c r="I18" s="48"/>
      <c r="J18" s="48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49" t="s">
        <v>22</v>
      </c>
      <c r="H21" s="49"/>
      <c r="I21" s="49"/>
      <c r="J21" s="7"/>
    </row>
    <row r="22" spans="3:10" ht="12.75" x14ac:dyDescent="0.2">
      <c r="C22" s="10" t="s">
        <v>23</v>
      </c>
      <c r="D22" s="9"/>
      <c r="E22" s="7"/>
      <c r="F22" s="7"/>
      <c r="G22" s="49" t="s">
        <v>24</v>
      </c>
      <c r="H22" s="49"/>
      <c r="I22" s="4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39" t="s">
        <v>1</v>
      </c>
      <c r="F1" s="12"/>
      <c r="G1" s="12"/>
    </row>
    <row r="2" spans="1:12" ht="18" x14ac:dyDescent="0.25">
      <c r="A2" s="40" t="str">
        <f ca="1">Model_Name</f>
        <v>SP Calculated Fields and Calculated Items.xlsx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1">
        <v>1</v>
      </c>
      <c r="C7" s="41" t="s">
        <v>25</v>
      </c>
      <c r="D7" s="41"/>
      <c r="E7" s="41"/>
      <c r="F7" s="41"/>
      <c r="G7" s="41"/>
      <c r="H7" s="41"/>
      <c r="I7" s="41"/>
      <c r="J7" s="41"/>
      <c r="K7" s="41"/>
      <c r="L7" s="41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105</v>
      </c>
    </row>
    <row r="13" spans="1:12" x14ac:dyDescent="0.2">
      <c r="F13" s="11" t="s">
        <v>106</v>
      </c>
    </row>
    <row r="14" spans="1:12" x14ac:dyDescent="0.2">
      <c r="F14" s="11" t="s">
        <v>66</v>
      </c>
    </row>
  </sheetData>
  <hyperlinks>
    <hyperlink ref="A3:E3" location="HL_Navigator" tooltip="Go to Navigator (Table of Contents)" display="Navigator" xr:uid="{00000000-0004-0000-0100-000000000000}"/>
    <hyperlink ref="F9" location="HL_1" display="Cover" xr:uid="{B7940980-6CA4-496E-A81E-E559444C3A85}"/>
    <hyperlink ref="F10" location="HL_3" display="Style Guide" xr:uid="{76C97792-7EA3-464F-BA96-F06BA0031570}"/>
    <hyperlink ref="F11" location="HL_4" display="Model Parameters" xr:uid="{C3B433EB-6FCE-4D54-9658-1A69F3B26F72}"/>
    <hyperlink ref="F12" location="HL_5" display="Calculated Fields" xr:uid="{53CB9419-E57A-45B4-BCEF-3DB9ADA4C738}"/>
    <hyperlink ref="F13" location="HL_6" display="Calculated Items" xr:uid="{99553328-6489-4441-838D-90EE80435B32}"/>
    <hyperlink ref="F14" location="HL_7" display="Error Checks" xr:uid="{9486870A-0D94-403C-A80B-DDFACFD268E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40" t="str">
        <f ca="1">Model_Name</f>
        <v>SP Calculated Fields and Calculated Items.xlsx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41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29</v>
      </c>
      <c r="D8" s="51"/>
      <c r="E8" s="51"/>
      <c r="F8" s="51"/>
      <c r="G8" s="51"/>
      <c r="H8" s="13"/>
      <c r="I8" s="13" t="s">
        <v>30</v>
      </c>
      <c r="J8" s="13"/>
      <c r="K8" s="13" t="s">
        <v>31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32</v>
      </c>
      <c r="D10" s="50"/>
      <c r="E10" s="50"/>
      <c r="F10" s="50"/>
      <c r="G10" s="50"/>
      <c r="I10" s="14" t="str">
        <f>C10</f>
        <v>Sheet Title</v>
      </c>
      <c r="K10" s="15" t="s">
        <v>32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33</v>
      </c>
      <c r="D13" s="50"/>
      <c r="E13" s="50"/>
      <c r="F13" s="50"/>
      <c r="G13" s="50"/>
      <c r="I13" s="38" t="str">
        <f>C13</f>
        <v>Header 1</v>
      </c>
      <c r="K13" s="15" t="s">
        <v>33</v>
      </c>
    </row>
    <row r="14" spans="1:13" ht="17.25" outlineLevel="1" thickTop="1" x14ac:dyDescent="0.25">
      <c r="C14" s="50" t="s">
        <v>34</v>
      </c>
      <c r="D14" s="50"/>
      <c r="E14" s="50"/>
      <c r="F14" s="50"/>
      <c r="G14" s="50"/>
      <c r="I14" s="3" t="str">
        <f>C14</f>
        <v>Header 2</v>
      </c>
      <c r="K14" s="15" t="s">
        <v>34</v>
      </c>
    </row>
    <row r="15" spans="1:13" ht="15" outlineLevel="1" x14ac:dyDescent="0.25">
      <c r="C15" s="50" t="s">
        <v>35</v>
      </c>
      <c r="D15" s="50"/>
      <c r="E15" s="50"/>
      <c r="F15" s="50"/>
      <c r="G15" s="50"/>
      <c r="I15" s="4" t="str">
        <f>C15</f>
        <v>Header 3</v>
      </c>
      <c r="K15" s="15" t="s">
        <v>35</v>
      </c>
    </row>
    <row r="16" spans="1:13" ht="15" outlineLevel="1" x14ac:dyDescent="0.25">
      <c r="C16" s="50" t="s">
        <v>36</v>
      </c>
      <c r="D16" s="50"/>
      <c r="E16" s="50"/>
      <c r="F16" s="50"/>
      <c r="G16" s="50"/>
      <c r="I16" s="18" t="str">
        <f>C16</f>
        <v>Header 4</v>
      </c>
      <c r="K16" s="15" t="s">
        <v>36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37</v>
      </c>
      <c r="D18" s="50"/>
      <c r="E18" s="50"/>
      <c r="F18" s="50"/>
      <c r="G18" s="50"/>
      <c r="I18" s="19" t="str">
        <f>C18</f>
        <v>Notes</v>
      </c>
      <c r="K18" s="15" t="s">
        <v>37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38</v>
      </c>
      <c r="D20" s="50"/>
      <c r="E20" s="50"/>
      <c r="F20" s="50"/>
      <c r="G20" s="50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1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29</v>
      </c>
      <c r="D25" s="51"/>
      <c r="E25" s="51"/>
      <c r="F25" s="51"/>
      <c r="G25" s="51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40</v>
      </c>
      <c r="D27" s="50"/>
      <c r="E27" s="50"/>
      <c r="F27" s="50"/>
      <c r="G27" s="50"/>
      <c r="I27" s="20" t="s">
        <v>40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41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42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44</v>
      </c>
      <c r="D35" s="50"/>
      <c r="E35" s="50"/>
      <c r="F35" s="50"/>
      <c r="G35" s="50"/>
      <c r="I35" s="11" t="s">
        <v>44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45</v>
      </c>
      <c r="D37" s="50"/>
      <c r="E37" s="50"/>
      <c r="F37" s="50"/>
      <c r="G37" s="50"/>
      <c r="I37" s="25" t="str">
        <f>'Error Checks'!E12</f>
        <v>Variance Check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46</v>
      </c>
      <c r="D39" s="50"/>
      <c r="E39" s="50"/>
      <c r="F39" s="50"/>
      <c r="G39" s="50"/>
      <c r="I39" s="26">
        <v>77</v>
      </c>
      <c r="K39" s="21" t="s">
        <v>47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48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49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50</v>
      </c>
      <c r="D45" s="50"/>
      <c r="E45" s="50"/>
      <c r="F45" s="50"/>
      <c r="G45" s="50"/>
      <c r="I45" s="29" t="s">
        <v>51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52</v>
      </c>
      <c r="D47" s="50"/>
      <c r="E47" s="50"/>
      <c r="F47" s="50"/>
      <c r="G47" s="50"/>
      <c r="I47" s="30">
        <f>ROW(C47)</f>
        <v>47</v>
      </c>
      <c r="K47" s="21" t="s">
        <v>53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54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55</v>
      </c>
      <c r="D51" s="50"/>
      <c r="E51" s="50"/>
      <c r="F51" s="50"/>
      <c r="G51" s="50"/>
      <c r="I51" s="32" t="s">
        <v>70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56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1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29</v>
      </c>
      <c r="D58" s="51"/>
      <c r="E58" s="51"/>
      <c r="F58" s="51"/>
      <c r="G58" s="51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50" t="s">
        <v>58</v>
      </c>
      <c r="D60" s="50"/>
      <c r="E60" s="50"/>
      <c r="F60" s="50"/>
      <c r="G60" s="50"/>
      <c r="I60" s="43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59</v>
      </c>
      <c r="D62" s="50"/>
      <c r="E62" s="50"/>
      <c r="F62" s="50"/>
      <c r="G62" s="50"/>
      <c r="I62" s="42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60</v>
      </c>
      <c r="D64" s="50"/>
      <c r="E64" s="50"/>
      <c r="F64" s="50"/>
      <c r="G64" s="50"/>
      <c r="I64" s="44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61</v>
      </c>
      <c r="D66" s="50"/>
      <c r="E66" s="50"/>
      <c r="F66" s="50"/>
      <c r="G66" s="50"/>
      <c r="I66" s="45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62</v>
      </c>
      <c r="D68" s="50"/>
      <c r="E68" s="50"/>
      <c r="F68" s="50"/>
      <c r="G68" s="50"/>
      <c r="I68" s="46">
        <f ca="1">TODAY()</f>
        <v>45737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63</v>
      </c>
      <c r="D70" s="50"/>
      <c r="E70" s="50"/>
      <c r="F70" s="50"/>
      <c r="G70" s="50"/>
      <c r="I70" s="47">
        <f ca="1">TODAY()</f>
        <v>45737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64</v>
      </c>
      <c r="D72" s="50"/>
      <c r="E72" s="50"/>
      <c r="F72" s="50"/>
      <c r="G72" s="50"/>
      <c r="I72" s="34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65</v>
      </c>
      <c r="D74" s="50"/>
      <c r="E74" s="50"/>
      <c r="F74" s="50"/>
      <c r="G74" s="50"/>
      <c r="I74" s="35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2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40" t="str">
        <f ca="1">Model_Name</f>
        <v>SP Calculated Fields and Calculated Items.xlsx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1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outlineLevel="1" x14ac:dyDescent="0.2"/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Calculated Fields and Calculated Items.xlsx</v>
      </c>
      <c r="H11" s="53"/>
      <c r="I11" s="53"/>
      <c r="J11" s="53"/>
      <c r="K11" s="53"/>
      <c r="L11" s="53"/>
      <c r="M11" s="53"/>
      <c r="N11" s="54"/>
    </row>
    <row r="12" spans="1:18" outlineLevel="1" x14ac:dyDescent="0.2">
      <c r="E12" t="s">
        <v>6</v>
      </c>
      <c r="G12" s="55" t="s">
        <v>72</v>
      </c>
      <c r="H12" s="55"/>
      <c r="I12" s="55"/>
      <c r="J12" s="55"/>
      <c r="K12" s="55"/>
      <c r="L12" s="55"/>
      <c r="M12" s="55"/>
      <c r="N12" s="55"/>
    </row>
    <row r="13" spans="1:18" outlineLevel="1" x14ac:dyDescent="0.2"/>
    <row r="14" spans="1:18" outlineLevel="1" x14ac:dyDescent="0.2"/>
    <row r="15" spans="1:18" ht="16.5" thickBot="1" x14ac:dyDescent="0.3">
      <c r="B15" s="41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4FC1-181B-4525-9510-CDD71727E356}">
  <sheetPr codeName="Sheet4">
    <outlinePr summaryBelow="0" summaryRight="0"/>
    <pageSetUpPr fitToPage="1"/>
  </sheetPr>
  <dimension ref="A1:Q92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2" x14ac:dyDescent="0.2"/>
  <cols>
    <col min="1" max="5" width="3.7109375" customWidth="1"/>
    <col min="6" max="6" width="11.140625" bestFit="1" customWidth="1"/>
    <col min="7" max="7" width="9.5703125" bestFit="1" customWidth="1"/>
    <col min="8" max="8" width="11.140625" customWidth="1"/>
    <col min="9" max="9" width="10" customWidth="1"/>
  </cols>
  <sheetData>
    <row r="1" spans="1:17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Calculated Fields</v>
      </c>
      <c r="I1" s="49"/>
      <c r="J1" s="49"/>
    </row>
    <row r="2" spans="1:17" ht="18" x14ac:dyDescent="0.25">
      <c r="A2" s="40" t="str">
        <f ca="1">Model_Name</f>
        <v>SP Calculated Fields and Calculated Items.xlsx</v>
      </c>
    </row>
    <row r="3" spans="1:17" x14ac:dyDescent="0.2">
      <c r="A3" s="49" t="s">
        <v>1</v>
      </c>
      <c r="B3" s="49"/>
      <c r="C3" s="49"/>
      <c r="D3" s="49"/>
      <c r="E3" s="49"/>
    </row>
    <row r="4" spans="1:17" ht="14.25" x14ac:dyDescent="0.2">
      <c r="B4" t="s">
        <v>2</v>
      </c>
      <c r="F4" s="1">
        <f>Overall_Error_Check</f>
        <v>0</v>
      </c>
    </row>
    <row r="6" spans="1:17" ht="16.5" thickBot="1" x14ac:dyDescent="0.3">
      <c r="B6" s="41">
        <f>MAX($B$5:$B5)+1</f>
        <v>1</v>
      </c>
      <c r="C6" s="2" t="s">
        <v>73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.75" outlineLevel="1" thickTop="1" x14ac:dyDescent="0.2"/>
    <row r="8" spans="1:17" ht="16.5" outlineLevel="1" x14ac:dyDescent="0.25">
      <c r="C8" s="3" t="s">
        <v>74</v>
      </c>
    </row>
    <row r="9" spans="1:17" outlineLevel="1" x14ac:dyDescent="0.2"/>
    <row r="10" spans="1:17" ht="16.5" outlineLevel="1" x14ac:dyDescent="0.25">
      <c r="C10" s="3"/>
      <c r="D10" s="4" t="s">
        <v>69</v>
      </c>
      <c r="E10" s="4"/>
    </row>
    <row r="11" spans="1:17" outlineLevel="1" x14ac:dyDescent="0.2"/>
    <row r="12" spans="1:17" outlineLevel="1" x14ac:dyDescent="0.2">
      <c r="F12" s="13" t="s">
        <v>75</v>
      </c>
      <c r="G12" s="13" t="s">
        <v>76</v>
      </c>
      <c r="H12" s="13" t="s">
        <v>77</v>
      </c>
      <c r="I12" s="13" t="s">
        <v>78</v>
      </c>
      <c r="J12" s="13" t="s">
        <v>79</v>
      </c>
    </row>
    <row r="13" spans="1:17" outlineLevel="1" x14ac:dyDescent="0.2">
      <c r="F13" s="56" t="s">
        <v>80</v>
      </c>
      <c r="G13" s="20" t="s">
        <v>84</v>
      </c>
      <c r="H13" s="20" t="s">
        <v>88</v>
      </c>
      <c r="I13" s="57">
        <v>4796.4799999999996</v>
      </c>
      <c r="J13" s="57">
        <v>4748.1699999999992</v>
      </c>
    </row>
    <row r="14" spans="1:17" outlineLevel="1" x14ac:dyDescent="0.2">
      <c r="F14" s="56" t="s">
        <v>80</v>
      </c>
      <c r="G14" s="20" t="s">
        <v>84</v>
      </c>
      <c r="H14" s="20" t="s">
        <v>89</v>
      </c>
      <c r="I14" s="57">
        <v>2966.37</v>
      </c>
      <c r="J14" s="57">
        <v>2699.7799999999997</v>
      </c>
    </row>
    <row r="15" spans="1:17" outlineLevel="1" x14ac:dyDescent="0.2">
      <c r="F15" s="56" t="s">
        <v>80</v>
      </c>
      <c r="G15" s="20" t="s">
        <v>84</v>
      </c>
      <c r="H15" s="20" t="s">
        <v>90</v>
      </c>
      <c r="I15" s="57">
        <v>1309.31</v>
      </c>
      <c r="J15" s="57">
        <v>1254.49</v>
      </c>
    </row>
    <row r="16" spans="1:17" outlineLevel="1" x14ac:dyDescent="0.2">
      <c r="F16" s="56" t="s">
        <v>80</v>
      </c>
      <c r="G16" s="20" t="s">
        <v>85</v>
      </c>
      <c r="H16" s="20" t="s">
        <v>88</v>
      </c>
      <c r="I16" s="57">
        <v>3197.13</v>
      </c>
      <c r="J16" s="57">
        <v>2826.3</v>
      </c>
    </row>
    <row r="17" spans="6:10" outlineLevel="2" x14ac:dyDescent="0.2">
      <c r="F17" s="56" t="s">
        <v>80</v>
      </c>
      <c r="G17" s="20" t="s">
        <v>85</v>
      </c>
      <c r="H17" s="20" t="s">
        <v>89</v>
      </c>
      <c r="I17" s="57">
        <v>3716.42</v>
      </c>
      <c r="J17" s="57">
        <v>3893.1800000000003</v>
      </c>
    </row>
    <row r="18" spans="6:10" outlineLevel="2" x14ac:dyDescent="0.2">
      <c r="F18" s="56" t="s">
        <v>80</v>
      </c>
      <c r="G18" s="20" t="s">
        <v>85</v>
      </c>
      <c r="H18" s="20" t="s">
        <v>90</v>
      </c>
      <c r="I18" s="57">
        <v>3237.1</v>
      </c>
      <c r="J18" s="57">
        <v>3660.22</v>
      </c>
    </row>
    <row r="19" spans="6:10" outlineLevel="2" x14ac:dyDescent="0.2">
      <c r="F19" s="56" t="s">
        <v>80</v>
      </c>
      <c r="G19" s="20" t="s">
        <v>86</v>
      </c>
      <c r="H19" s="20" t="s">
        <v>89</v>
      </c>
      <c r="I19" s="57">
        <v>2336.0100000000002</v>
      </c>
      <c r="J19" s="57">
        <v>2348.1000000000004</v>
      </c>
    </row>
    <row r="20" spans="6:10" outlineLevel="2" x14ac:dyDescent="0.2">
      <c r="F20" s="56" t="s">
        <v>80</v>
      </c>
      <c r="G20" s="20" t="s">
        <v>86</v>
      </c>
      <c r="H20" s="20" t="s">
        <v>90</v>
      </c>
      <c r="I20" s="57">
        <v>4702.32</v>
      </c>
      <c r="J20" s="57">
        <v>5168.5</v>
      </c>
    </row>
    <row r="21" spans="6:10" outlineLevel="2" x14ac:dyDescent="0.2">
      <c r="F21" s="56" t="s">
        <v>80</v>
      </c>
      <c r="G21" s="20" t="s">
        <v>86</v>
      </c>
      <c r="H21" s="20" t="s">
        <v>88</v>
      </c>
      <c r="I21" s="57">
        <v>4444.2700000000004</v>
      </c>
      <c r="J21" s="57">
        <v>4620.6600000000008</v>
      </c>
    </row>
    <row r="22" spans="6:10" outlineLevel="2" x14ac:dyDescent="0.2">
      <c r="F22" s="56" t="s">
        <v>80</v>
      </c>
      <c r="G22" s="20" t="s">
        <v>87</v>
      </c>
      <c r="H22" s="20" t="s">
        <v>89</v>
      </c>
      <c r="I22" s="57">
        <v>2563.62</v>
      </c>
      <c r="J22" s="57">
        <v>2894.47</v>
      </c>
    </row>
    <row r="23" spans="6:10" outlineLevel="2" x14ac:dyDescent="0.2">
      <c r="F23" s="56" t="s">
        <v>80</v>
      </c>
      <c r="G23" s="20" t="s">
        <v>87</v>
      </c>
      <c r="H23" s="20" t="s">
        <v>90</v>
      </c>
      <c r="I23" s="57">
        <v>1813.87</v>
      </c>
      <c r="J23" s="57">
        <v>1719.79</v>
      </c>
    </row>
    <row r="24" spans="6:10" outlineLevel="2" x14ac:dyDescent="0.2">
      <c r="F24" s="56" t="s">
        <v>80</v>
      </c>
      <c r="G24" s="20" t="s">
        <v>87</v>
      </c>
      <c r="H24" s="20" t="s">
        <v>88</v>
      </c>
      <c r="I24" s="57">
        <v>2679.25</v>
      </c>
      <c r="J24" s="57">
        <v>2480.91</v>
      </c>
    </row>
    <row r="25" spans="6:10" outlineLevel="2" x14ac:dyDescent="0.2">
      <c r="F25" s="56" t="s">
        <v>81</v>
      </c>
      <c r="G25" s="20" t="s">
        <v>84</v>
      </c>
      <c r="H25" s="20" t="s">
        <v>88</v>
      </c>
      <c r="I25" s="57">
        <v>2158.46</v>
      </c>
      <c r="J25" s="57">
        <v>2366.73</v>
      </c>
    </row>
    <row r="26" spans="6:10" outlineLevel="2" x14ac:dyDescent="0.2">
      <c r="F26" s="56" t="s">
        <v>81</v>
      </c>
      <c r="G26" s="20" t="s">
        <v>84</v>
      </c>
      <c r="H26" s="20" t="s">
        <v>89</v>
      </c>
      <c r="I26" s="57">
        <v>1989.1</v>
      </c>
      <c r="J26" s="57">
        <v>1752.1999999999998</v>
      </c>
    </row>
    <row r="27" spans="6:10" outlineLevel="2" x14ac:dyDescent="0.2">
      <c r="F27" s="56" t="s">
        <v>81</v>
      </c>
      <c r="G27" s="20" t="s">
        <v>84</v>
      </c>
      <c r="H27" s="20" t="s">
        <v>90</v>
      </c>
      <c r="I27" s="57">
        <v>2009.67</v>
      </c>
      <c r="J27" s="57">
        <v>1997.3000000000002</v>
      </c>
    </row>
    <row r="28" spans="6:10" outlineLevel="2" x14ac:dyDescent="0.2">
      <c r="F28" s="56" t="s">
        <v>81</v>
      </c>
      <c r="G28" s="20" t="s">
        <v>85</v>
      </c>
      <c r="H28" s="20" t="s">
        <v>88</v>
      </c>
      <c r="I28" s="57">
        <v>2439.75</v>
      </c>
      <c r="J28" s="57">
        <v>2608.12</v>
      </c>
    </row>
    <row r="29" spans="6:10" outlineLevel="2" x14ac:dyDescent="0.2">
      <c r="F29" s="56" t="s">
        <v>81</v>
      </c>
      <c r="G29" s="20" t="s">
        <v>85</v>
      </c>
      <c r="H29" s="20" t="s">
        <v>89</v>
      </c>
      <c r="I29" s="57">
        <v>1518.16</v>
      </c>
      <c r="J29" s="57">
        <v>2011.9</v>
      </c>
    </row>
    <row r="30" spans="6:10" outlineLevel="2" x14ac:dyDescent="0.2">
      <c r="F30" s="56" t="s">
        <v>81</v>
      </c>
      <c r="G30" s="20" t="s">
        <v>85</v>
      </c>
      <c r="H30" s="20" t="s">
        <v>90</v>
      </c>
      <c r="I30" s="57">
        <v>2161.85</v>
      </c>
      <c r="J30" s="57">
        <v>2545.62</v>
      </c>
    </row>
    <row r="31" spans="6:10" outlineLevel="2" x14ac:dyDescent="0.2">
      <c r="F31" s="56" t="s">
        <v>81</v>
      </c>
      <c r="G31" s="20" t="s">
        <v>86</v>
      </c>
      <c r="H31" s="20" t="s">
        <v>89</v>
      </c>
      <c r="I31" s="57">
        <v>2872.32</v>
      </c>
      <c r="J31" s="57">
        <v>3184.67</v>
      </c>
    </row>
    <row r="32" spans="6:10" outlineLevel="2" x14ac:dyDescent="0.2">
      <c r="F32" s="56" t="s">
        <v>81</v>
      </c>
      <c r="G32" s="20" t="s">
        <v>86</v>
      </c>
      <c r="H32" s="20" t="s">
        <v>90</v>
      </c>
      <c r="I32" s="57">
        <v>2716.38</v>
      </c>
      <c r="J32" s="57">
        <v>2996.56</v>
      </c>
    </row>
    <row r="33" spans="6:10" outlineLevel="2" x14ac:dyDescent="0.2">
      <c r="F33" s="56" t="s">
        <v>81</v>
      </c>
      <c r="G33" s="20" t="s">
        <v>86</v>
      </c>
      <c r="H33" s="20" t="s">
        <v>88</v>
      </c>
      <c r="I33" s="57">
        <v>3832.03</v>
      </c>
      <c r="J33" s="57">
        <v>3755.6400000000003</v>
      </c>
    </row>
    <row r="34" spans="6:10" outlineLevel="2" x14ac:dyDescent="0.2">
      <c r="F34" s="56" t="s">
        <v>81</v>
      </c>
      <c r="G34" s="20" t="s">
        <v>87</v>
      </c>
      <c r="H34" s="20" t="s">
        <v>89</v>
      </c>
      <c r="I34" s="57">
        <v>4482.87</v>
      </c>
      <c r="J34" s="57">
        <v>4219.18</v>
      </c>
    </row>
    <row r="35" spans="6:10" outlineLevel="2" x14ac:dyDescent="0.2">
      <c r="F35" s="56" t="s">
        <v>81</v>
      </c>
      <c r="G35" s="20" t="s">
        <v>87</v>
      </c>
      <c r="H35" s="20" t="s">
        <v>90</v>
      </c>
      <c r="I35" s="57">
        <v>3228.32</v>
      </c>
      <c r="J35" s="57">
        <v>2834.13</v>
      </c>
    </row>
    <row r="36" spans="6:10" outlineLevel="2" x14ac:dyDescent="0.2">
      <c r="F36" s="56" t="s">
        <v>82</v>
      </c>
      <c r="G36" s="20" t="s">
        <v>87</v>
      </c>
      <c r="H36" s="20" t="s">
        <v>88</v>
      </c>
      <c r="I36" s="57">
        <v>2612.83</v>
      </c>
      <c r="J36" s="57">
        <v>3110.31</v>
      </c>
    </row>
    <row r="37" spans="6:10" outlineLevel="2" x14ac:dyDescent="0.2">
      <c r="F37" s="56" t="s">
        <v>82</v>
      </c>
      <c r="G37" s="20" t="s">
        <v>84</v>
      </c>
      <c r="H37" s="20" t="s">
        <v>88</v>
      </c>
      <c r="I37" s="57">
        <v>2242.0300000000002</v>
      </c>
      <c r="J37" s="57">
        <v>1750.0600000000002</v>
      </c>
    </row>
    <row r="38" spans="6:10" outlineLevel="2" x14ac:dyDescent="0.2">
      <c r="F38" s="56" t="s">
        <v>82</v>
      </c>
      <c r="G38" s="20" t="s">
        <v>84</v>
      </c>
      <c r="H38" s="20" t="s">
        <v>89</v>
      </c>
      <c r="I38" s="57">
        <v>2234.69</v>
      </c>
      <c r="J38" s="57">
        <v>2519.9300000000003</v>
      </c>
    </row>
    <row r="39" spans="6:10" outlineLevel="2" x14ac:dyDescent="0.2">
      <c r="F39" s="56" t="s">
        <v>82</v>
      </c>
      <c r="G39" s="20" t="s">
        <v>84</v>
      </c>
      <c r="H39" s="20" t="s">
        <v>90</v>
      </c>
      <c r="I39" s="57">
        <v>1958.3</v>
      </c>
      <c r="J39" s="57">
        <v>1768.26</v>
      </c>
    </row>
    <row r="40" spans="6:10" outlineLevel="2" x14ac:dyDescent="0.2">
      <c r="F40" s="56" t="s">
        <v>82</v>
      </c>
      <c r="G40" s="20" t="s">
        <v>85</v>
      </c>
      <c r="H40" s="20" t="s">
        <v>88</v>
      </c>
      <c r="I40" s="57">
        <v>4887.01</v>
      </c>
      <c r="J40" s="57">
        <v>4637.3600000000006</v>
      </c>
    </row>
    <row r="41" spans="6:10" outlineLevel="2" x14ac:dyDescent="0.2">
      <c r="F41" s="56" t="s">
        <v>82</v>
      </c>
      <c r="G41" s="20" t="s">
        <v>85</v>
      </c>
      <c r="H41" s="20" t="s">
        <v>89</v>
      </c>
      <c r="I41" s="57">
        <v>3098.59</v>
      </c>
      <c r="J41" s="57">
        <v>3071.9</v>
      </c>
    </row>
    <row r="42" spans="6:10" outlineLevel="2" x14ac:dyDescent="0.2">
      <c r="F42" s="56" t="s">
        <v>82</v>
      </c>
      <c r="G42" s="20" t="s">
        <v>85</v>
      </c>
      <c r="H42" s="20" t="s">
        <v>90</v>
      </c>
      <c r="I42" s="57">
        <v>1140.6099999999999</v>
      </c>
      <c r="J42" s="57">
        <v>1523.9099999999999</v>
      </c>
    </row>
    <row r="43" spans="6:10" outlineLevel="2" x14ac:dyDescent="0.2">
      <c r="F43" s="56" t="s">
        <v>82</v>
      </c>
      <c r="G43" s="20" t="s">
        <v>86</v>
      </c>
      <c r="H43" s="20" t="s">
        <v>89</v>
      </c>
      <c r="I43" s="57">
        <v>1161.3</v>
      </c>
      <c r="J43" s="57">
        <v>1088.1199999999999</v>
      </c>
    </row>
    <row r="44" spans="6:10" outlineLevel="2" x14ac:dyDescent="0.2">
      <c r="F44" s="56" t="s">
        <v>82</v>
      </c>
      <c r="G44" s="20" t="s">
        <v>86</v>
      </c>
      <c r="H44" s="20" t="s">
        <v>90</v>
      </c>
      <c r="I44" s="57">
        <v>1408.96</v>
      </c>
      <c r="J44" s="57">
        <v>1681.06</v>
      </c>
    </row>
    <row r="45" spans="6:10" outlineLevel="2" x14ac:dyDescent="0.2">
      <c r="F45" s="56" t="s">
        <v>82</v>
      </c>
      <c r="G45" s="20" t="s">
        <v>86</v>
      </c>
      <c r="H45" s="20" t="s">
        <v>88</v>
      </c>
      <c r="I45" s="57">
        <v>1820.14</v>
      </c>
      <c r="J45" s="57">
        <v>1628.9</v>
      </c>
    </row>
    <row r="46" spans="6:10" outlineLevel="2" x14ac:dyDescent="0.2">
      <c r="F46" s="56" t="s">
        <v>82</v>
      </c>
      <c r="G46" s="20" t="s">
        <v>87</v>
      </c>
      <c r="H46" s="20" t="s">
        <v>89</v>
      </c>
      <c r="I46" s="57">
        <v>4969.3999999999996</v>
      </c>
      <c r="J46" s="57">
        <v>4859.29</v>
      </c>
    </row>
    <row r="47" spans="6:10" outlineLevel="2" x14ac:dyDescent="0.2">
      <c r="F47" s="56" t="s">
        <v>82</v>
      </c>
      <c r="G47" s="20" t="s">
        <v>87</v>
      </c>
      <c r="H47" s="20" t="s">
        <v>90</v>
      </c>
      <c r="I47" s="57">
        <v>4634.97</v>
      </c>
      <c r="J47" s="57">
        <v>4619.6400000000003</v>
      </c>
    </row>
    <row r="48" spans="6:10" outlineLevel="2" x14ac:dyDescent="0.2">
      <c r="F48" s="56" t="s">
        <v>82</v>
      </c>
      <c r="G48" s="20" t="s">
        <v>87</v>
      </c>
      <c r="H48" s="20" t="s">
        <v>88</v>
      </c>
      <c r="I48" s="57">
        <v>3186.47</v>
      </c>
      <c r="J48" s="57">
        <v>3016.46</v>
      </c>
    </row>
    <row r="49" spans="2:17" outlineLevel="2" x14ac:dyDescent="0.2">
      <c r="F49" s="56" t="s">
        <v>83</v>
      </c>
      <c r="G49" s="20" t="s">
        <v>84</v>
      </c>
      <c r="H49" s="20" t="s">
        <v>88</v>
      </c>
      <c r="I49" s="57">
        <v>3290.2</v>
      </c>
      <c r="J49" s="57">
        <v>3111.6</v>
      </c>
    </row>
    <row r="50" spans="2:17" outlineLevel="2" x14ac:dyDescent="0.2">
      <c r="F50" s="56" t="s">
        <v>83</v>
      </c>
      <c r="G50" s="20" t="s">
        <v>84</v>
      </c>
      <c r="H50" s="20" t="s">
        <v>89</v>
      </c>
      <c r="I50" s="57">
        <v>2231.9499999999998</v>
      </c>
      <c r="J50" s="57">
        <v>2329.89</v>
      </c>
    </row>
    <row r="51" spans="2:17" outlineLevel="2" x14ac:dyDescent="0.2">
      <c r="F51" s="56" t="s">
        <v>83</v>
      </c>
      <c r="G51" s="20" t="s">
        <v>84</v>
      </c>
      <c r="H51" s="20" t="s">
        <v>90</v>
      </c>
      <c r="I51" s="57">
        <v>2615</v>
      </c>
      <c r="J51" s="57">
        <v>2947.43</v>
      </c>
    </row>
    <row r="52" spans="2:17" outlineLevel="2" x14ac:dyDescent="0.2">
      <c r="F52" s="56" t="s">
        <v>83</v>
      </c>
      <c r="G52" s="20" t="s">
        <v>85</v>
      </c>
      <c r="H52" s="20" t="s">
        <v>88</v>
      </c>
      <c r="I52" s="57">
        <v>2452.91</v>
      </c>
      <c r="J52" s="57">
        <v>2166.6299999999997</v>
      </c>
    </row>
    <row r="53" spans="2:17" outlineLevel="2" x14ac:dyDescent="0.2">
      <c r="F53" s="56" t="s">
        <v>83</v>
      </c>
      <c r="G53" s="20" t="s">
        <v>85</v>
      </c>
      <c r="H53" s="20" t="s">
        <v>89</v>
      </c>
      <c r="I53" s="57">
        <v>3305.96</v>
      </c>
      <c r="J53" s="57">
        <v>3568.69</v>
      </c>
    </row>
    <row r="54" spans="2:17" outlineLevel="2" x14ac:dyDescent="0.2">
      <c r="F54" s="56" t="s">
        <v>83</v>
      </c>
      <c r="G54" s="20" t="s">
        <v>85</v>
      </c>
      <c r="H54" s="20" t="s">
        <v>90</v>
      </c>
      <c r="I54" s="57">
        <v>2877.8</v>
      </c>
      <c r="J54" s="57">
        <v>2924.58</v>
      </c>
    </row>
    <row r="55" spans="2:17" outlineLevel="2" x14ac:dyDescent="0.2">
      <c r="F55" s="56" t="s">
        <v>83</v>
      </c>
      <c r="G55" s="20" t="s">
        <v>86</v>
      </c>
      <c r="H55" s="20" t="s">
        <v>89</v>
      </c>
      <c r="I55" s="57">
        <v>1188.1199999999999</v>
      </c>
      <c r="J55" s="57">
        <v>1509.2999999999997</v>
      </c>
    </row>
    <row r="56" spans="2:17" outlineLevel="2" x14ac:dyDescent="0.2">
      <c r="F56" s="56" t="s">
        <v>83</v>
      </c>
      <c r="G56" s="20" t="s">
        <v>86</v>
      </c>
      <c r="H56" s="20" t="s">
        <v>90</v>
      </c>
      <c r="I56" s="57">
        <v>2635.26</v>
      </c>
      <c r="J56" s="57">
        <v>3017.2300000000005</v>
      </c>
    </row>
    <row r="57" spans="2:17" outlineLevel="1" x14ac:dyDescent="0.2">
      <c r="F57" s="56" t="s">
        <v>83</v>
      </c>
      <c r="G57" s="20" t="s">
        <v>86</v>
      </c>
      <c r="H57" s="20" t="s">
        <v>88</v>
      </c>
      <c r="I57" s="57">
        <v>3314.11</v>
      </c>
      <c r="J57" s="57">
        <v>2825.26</v>
      </c>
    </row>
    <row r="58" spans="2:17" outlineLevel="1" x14ac:dyDescent="0.2">
      <c r="F58" s="56" t="s">
        <v>83</v>
      </c>
      <c r="G58" s="20" t="s">
        <v>87</v>
      </c>
      <c r="H58" s="20" t="s">
        <v>89</v>
      </c>
      <c r="I58" s="57">
        <v>1030.8</v>
      </c>
      <c r="J58" s="57">
        <v>1491.69</v>
      </c>
    </row>
    <row r="59" spans="2:17" outlineLevel="1" x14ac:dyDescent="0.2">
      <c r="F59" s="56" t="s">
        <v>83</v>
      </c>
      <c r="G59" s="20" t="s">
        <v>87</v>
      </c>
      <c r="H59" s="20" t="s">
        <v>90</v>
      </c>
      <c r="I59" s="57">
        <v>3832.17</v>
      </c>
      <c r="J59" s="57">
        <v>4206.8600000000006</v>
      </c>
    </row>
    <row r="60" spans="2:17" outlineLevel="1" x14ac:dyDescent="0.2">
      <c r="F60" s="58" t="s">
        <v>83</v>
      </c>
      <c r="G60" s="59" t="s">
        <v>87</v>
      </c>
      <c r="H60" s="59" t="s">
        <v>88</v>
      </c>
      <c r="I60" s="60">
        <v>3936.83</v>
      </c>
      <c r="J60" s="57">
        <v>4036.87</v>
      </c>
    </row>
    <row r="61" spans="2:17" outlineLevel="1" x14ac:dyDescent="0.2"/>
    <row r="62" spans="2:17" outlineLevel="1" x14ac:dyDescent="0.2"/>
    <row r="63" spans="2:17" ht="16.5" thickBot="1" x14ac:dyDescent="0.3">
      <c r="B63" s="41">
        <f>MAX($B$5:$B62)+1</f>
        <v>2</v>
      </c>
      <c r="C63" s="2" t="s">
        <v>94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ht="12.75" outlineLevel="1" thickTop="1" x14ac:dyDescent="0.2"/>
    <row r="65" spans="3:9" ht="16.5" outlineLevel="1" x14ac:dyDescent="0.25">
      <c r="C65" s="3" t="s">
        <v>95</v>
      </c>
    </row>
    <row r="66" spans="3:9" outlineLevel="1" x14ac:dyDescent="0.2"/>
    <row r="67" spans="3:9" ht="16.5" outlineLevel="1" x14ac:dyDescent="0.25">
      <c r="C67" s="3"/>
      <c r="D67" s="4" t="s">
        <v>69</v>
      </c>
      <c r="E67" s="4"/>
    </row>
    <row r="68" spans="3:9" outlineLevel="1" x14ac:dyDescent="0.2"/>
    <row r="69" spans="3:9" outlineLevel="1" x14ac:dyDescent="0.2">
      <c r="F69" s="62" t="s">
        <v>99</v>
      </c>
      <c r="G69" s="64" t="s">
        <v>97</v>
      </c>
      <c r="H69" s="64" t="s">
        <v>98</v>
      </c>
      <c r="I69" s="64" t="s">
        <v>100</v>
      </c>
    </row>
    <row r="70" spans="3:9" outlineLevel="1" x14ac:dyDescent="0.2">
      <c r="F70" s="17" t="s">
        <v>80</v>
      </c>
      <c r="G70" s="61">
        <v>37762.149999999994</v>
      </c>
      <c r="H70" s="61">
        <v>38314.57</v>
      </c>
      <c r="I70" s="65">
        <v>552.41999999999098</v>
      </c>
    </row>
    <row r="71" spans="3:9" outlineLevel="1" x14ac:dyDescent="0.2">
      <c r="F71" s="63" t="s">
        <v>84</v>
      </c>
      <c r="G71" s="61">
        <v>9072.16</v>
      </c>
      <c r="H71" s="61">
        <v>8702.4399999999987</v>
      </c>
      <c r="I71" s="65">
        <v>-369.72000000000116</v>
      </c>
    </row>
    <row r="72" spans="3:9" outlineLevel="1" x14ac:dyDescent="0.2">
      <c r="F72" s="63" t="s">
        <v>85</v>
      </c>
      <c r="G72" s="61">
        <v>10150.65</v>
      </c>
      <c r="H72" s="61">
        <v>10379.700000000001</v>
      </c>
      <c r="I72" s="65">
        <v>229.05000000000109</v>
      </c>
    </row>
    <row r="73" spans="3:9" outlineLevel="1" x14ac:dyDescent="0.2">
      <c r="F73" s="63" t="s">
        <v>86</v>
      </c>
      <c r="G73" s="61">
        <v>11482.6</v>
      </c>
      <c r="H73" s="61">
        <v>12137.260000000002</v>
      </c>
      <c r="I73" s="65">
        <v>654.66000000000167</v>
      </c>
    </row>
    <row r="74" spans="3:9" outlineLevel="1" x14ac:dyDescent="0.2">
      <c r="F74" s="63" t="s">
        <v>87</v>
      </c>
      <c r="G74" s="61">
        <v>7056.74</v>
      </c>
      <c r="H74" s="61">
        <v>7095.17</v>
      </c>
      <c r="I74" s="65">
        <v>38.430000000000291</v>
      </c>
    </row>
    <row r="75" spans="3:9" outlineLevel="1" x14ac:dyDescent="0.2">
      <c r="F75" s="17" t="s">
        <v>81</v>
      </c>
      <c r="G75" s="61">
        <v>29408.910000000003</v>
      </c>
      <c r="H75" s="61">
        <v>30272.05</v>
      </c>
      <c r="I75" s="65">
        <v>863.14000000000669</v>
      </c>
    </row>
    <row r="76" spans="3:9" outlineLevel="1" x14ac:dyDescent="0.2">
      <c r="F76" s="63" t="s">
        <v>84</v>
      </c>
      <c r="G76" s="61">
        <v>6157.23</v>
      </c>
      <c r="H76" s="61">
        <v>6116.2300000000005</v>
      </c>
      <c r="I76" s="65">
        <v>-40.999999999999091</v>
      </c>
    </row>
    <row r="77" spans="3:9" outlineLevel="1" x14ac:dyDescent="0.2">
      <c r="F77" s="63" t="s">
        <v>85</v>
      </c>
      <c r="G77" s="61">
        <v>6119.76</v>
      </c>
      <c r="H77" s="61">
        <v>7165.64</v>
      </c>
      <c r="I77" s="65">
        <v>1045.8800000000001</v>
      </c>
    </row>
    <row r="78" spans="3:9" outlineLevel="1" x14ac:dyDescent="0.2">
      <c r="F78" s="63" t="s">
        <v>86</v>
      </c>
      <c r="G78" s="61">
        <v>9420.7300000000014</v>
      </c>
      <c r="H78" s="61">
        <v>9936.869999999999</v>
      </c>
      <c r="I78" s="65">
        <v>516.1399999999976</v>
      </c>
    </row>
    <row r="79" spans="3:9" outlineLevel="1" x14ac:dyDescent="0.2">
      <c r="F79" s="63" t="s">
        <v>87</v>
      </c>
      <c r="G79" s="61">
        <v>7711.1900000000005</v>
      </c>
      <c r="H79" s="61">
        <v>7053.31</v>
      </c>
      <c r="I79" s="65">
        <v>-657.88000000000011</v>
      </c>
    </row>
    <row r="80" spans="3:9" outlineLevel="1" x14ac:dyDescent="0.2">
      <c r="F80" s="17" t="s">
        <v>82</v>
      </c>
      <c r="G80" s="61">
        <v>35355.300000000003</v>
      </c>
      <c r="H80" s="61">
        <v>35275.199999999997</v>
      </c>
      <c r="I80" s="65">
        <v>-80.099999999998545</v>
      </c>
    </row>
    <row r="81" spans="6:9" outlineLevel="1" x14ac:dyDescent="0.2">
      <c r="F81" s="63" t="s">
        <v>84</v>
      </c>
      <c r="G81" s="61">
        <v>6435.02</v>
      </c>
      <c r="H81" s="61">
        <v>6038.2500000000009</v>
      </c>
      <c r="I81" s="65">
        <v>-396.76999999999953</v>
      </c>
    </row>
    <row r="82" spans="6:9" outlineLevel="1" x14ac:dyDescent="0.2">
      <c r="F82" s="63" t="s">
        <v>85</v>
      </c>
      <c r="G82" s="61">
        <v>9126.2100000000009</v>
      </c>
      <c r="H82" s="61">
        <v>9233.17</v>
      </c>
      <c r="I82" s="65">
        <v>106.95999999999913</v>
      </c>
    </row>
    <row r="83" spans="6:9" outlineLevel="1" x14ac:dyDescent="0.2">
      <c r="F83" s="63" t="s">
        <v>86</v>
      </c>
      <c r="G83" s="61">
        <v>4390.4000000000005</v>
      </c>
      <c r="H83" s="61">
        <v>4398.08</v>
      </c>
      <c r="I83" s="65">
        <v>7.6799999999993815</v>
      </c>
    </row>
    <row r="84" spans="6:9" outlineLevel="1" x14ac:dyDescent="0.2">
      <c r="F84" s="63" t="s">
        <v>87</v>
      </c>
      <c r="G84" s="61">
        <v>15403.67</v>
      </c>
      <c r="H84" s="61">
        <v>15605.7</v>
      </c>
      <c r="I84" s="65">
        <v>202.03000000000065</v>
      </c>
    </row>
    <row r="85" spans="6:9" outlineLevel="1" x14ac:dyDescent="0.2">
      <c r="F85" s="17" t="s">
        <v>83</v>
      </c>
      <c r="G85" s="61">
        <v>32711.109999999997</v>
      </c>
      <c r="H85" s="61">
        <v>34136.03</v>
      </c>
      <c r="I85" s="65">
        <v>1424.9199999999983</v>
      </c>
    </row>
    <row r="86" spans="6:9" outlineLevel="1" x14ac:dyDescent="0.2">
      <c r="F86" s="63" t="s">
        <v>84</v>
      </c>
      <c r="G86" s="61">
        <v>8137.15</v>
      </c>
      <c r="H86" s="61">
        <v>8388.92</v>
      </c>
      <c r="I86" s="65">
        <v>251.77000000000044</v>
      </c>
    </row>
    <row r="87" spans="6:9" outlineLevel="1" x14ac:dyDescent="0.2">
      <c r="F87" s="63" t="s">
        <v>85</v>
      </c>
      <c r="G87" s="61">
        <v>8636.67</v>
      </c>
      <c r="H87" s="61">
        <v>8659.9</v>
      </c>
      <c r="I87" s="65">
        <v>23.229999999999563</v>
      </c>
    </row>
    <row r="88" spans="6:9" outlineLevel="1" x14ac:dyDescent="0.2">
      <c r="F88" s="63" t="s">
        <v>86</v>
      </c>
      <c r="G88" s="61">
        <v>7137.49</v>
      </c>
      <c r="H88" s="61">
        <v>7351.7900000000009</v>
      </c>
      <c r="I88" s="65">
        <v>214.30000000000109</v>
      </c>
    </row>
    <row r="89" spans="6:9" outlineLevel="1" x14ac:dyDescent="0.2">
      <c r="F89" s="63" t="s">
        <v>87</v>
      </c>
      <c r="G89" s="61">
        <v>8799.7999999999993</v>
      </c>
      <c r="H89" s="61">
        <v>9735.4200000000019</v>
      </c>
      <c r="I89" s="65">
        <v>935.62000000000262</v>
      </c>
    </row>
    <row r="90" spans="6:9" outlineLevel="1" x14ac:dyDescent="0.2">
      <c r="F90" s="17" t="s">
        <v>96</v>
      </c>
      <c r="G90" s="61">
        <v>135237.47</v>
      </c>
      <c r="H90" s="61">
        <v>137997.85</v>
      </c>
      <c r="I90" s="65">
        <v>2760.3799999999756</v>
      </c>
    </row>
    <row r="91" spans="6:9" outlineLevel="1" x14ac:dyDescent="0.2"/>
    <row r="92" spans="6:9" outlineLevel="1" x14ac:dyDescent="0.2"/>
  </sheetData>
  <mergeCells count="2">
    <mergeCell ref="I1:J1"/>
    <mergeCell ref="A3:E3"/>
  </mergeCells>
  <phoneticPr fontId="8" type="noConversion"/>
  <conditionalFormatting sqref="F4">
    <cfRule type="cellIs" dxfId="10" priority="1" operator="notEqual">
      <formula>0</formula>
    </cfRule>
  </conditionalFormatting>
  <hyperlinks>
    <hyperlink ref="F4" location="Overall_Error_Check" tooltip="Go to Overall Error Check" display="Overall_Error_Check" xr:uid="{376AB6C5-13A7-4003-A2D2-B56EF48BEB23}"/>
    <hyperlink ref="A3:E3" location="HL_Navigator" tooltip="Go to Navigator (Table of Contents)" display="Navigator" xr:uid="{A645541D-684C-4CE8-92FD-6191F8BA96C4}"/>
    <hyperlink ref="A3" location="HL_Navigator" display="Navigator" xr:uid="{EF5E24D1-FE63-4766-865C-4A48295B814C}"/>
  </hyperlink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3AD6-0412-4C2E-AF07-25156B8B210B}">
  <sheetPr codeName="Sheet6">
    <outlinePr summaryBelow="0" summaryRight="0"/>
    <pageSetUpPr fitToPage="1"/>
  </sheetPr>
  <dimension ref="A1:R141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2" x14ac:dyDescent="0.2"/>
  <cols>
    <col min="1" max="5" width="3.7109375" customWidth="1"/>
    <col min="6" max="6" width="14.5703125" bestFit="1" customWidth="1"/>
    <col min="7" max="7" width="10.140625" bestFit="1" customWidth="1"/>
    <col min="8" max="8" width="9.5703125" bestFit="1" customWidth="1"/>
    <col min="9" max="9" width="9.28515625" customWidth="1"/>
    <col min="10" max="10" width="10.28515625" bestFit="1" customWidth="1"/>
  </cols>
  <sheetData>
    <row r="1" spans="1:18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Calculated Items</v>
      </c>
      <c r="J1" s="11"/>
    </row>
    <row r="2" spans="1:18" ht="18" x14ac:dyDescent="0.25">
      <c r="A2" s="40" t="str">
        <f ca="1">Model_Name</f>
        <v>SP Calculated Fields and Calculated Items.xlsx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B4" t="s">
        <v>2</v>
      </c>
      <c r="F4" s="1">
        <f>Overall_Error_Check</f>
        <v>0</v>
      </c>
    </row>
    <row r="6" spans="1:18" ht="16.5" thickBot="1" x14ac:dyDescent="0.3">
      <c r="B6" s="41">
        <f>MAX($B$5:$B5)+1</f>
        <v>1</v>
      </c>
      <c r="C6" s="2" t="s">
        <v>73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74</v>
      </c>
    </row>
    <row r="9" spans="1:18" outlineLevel="1" x14ac:dyDescent="0.2"/>
    <row r="10" spans="1:18" ht="16.5" outlineLevel="1" x14ac:dyDescent="0.25">
      <c r="C10" s="3"/>
      <c r="D10" s="4" t="s">
        <v>69</v>
      </c>
      <c r="E10" s="4"/>
    </row>
    <row r="11" spans="1:18" outlineLevel="1" x14ac:dyDescent="0.2"/>
    <row r="12" spans="1:18" outlineLevel="1" x14ac:dyDescent="0.2">
      <c r="F12" s="13" t="s">
        <v>75</v>
      </c>
      <c r="G12" s="13" t="s">
        <v>76</v>
      </c>
      <c r="H12" s="13" t="s">
        <v>77</v>
      </c>
      <c r="I12" s="13" t="s">
        <v>93</v>
      </c>
      <c r="J12" s="13" t="s">
        <v>91</v>
      </c>
    </row>
    <row r="13" spans="1:18" outlineLevel="1" x14ac:dyDescent="0.2">
      <c r="F13" s="56" t="s">
        <v>80</v>
      </c>
      <c r="G13" s="20" t="s">
        <v>84</v>
      </c>
      <c r="H13" s="20" t="s">
        <v>88</v>
      </c>
      <c r="I13" s="20" t="s">
        <v>78</v>
      </c>
      <c r="J13" s="57">
        <v>4796.4799999999996</v>
      </c>
    </row>
    <row r="14" spans="1:18" outlineLevel="1" x14ac:dyDescent="0.2">
      <c r="F14" s="56" t="s">
        <v>80</v>
      </c>
      <c r="G14" s="20" t="s">
        <v>84</v>
      </c>
      <c r="H14" s="20" t="s">
        <v>89</v>
      </c>
      <c r="I14" s="20" t="s">
        <v>78</v>
      </c>
      <c r="J14" s="57">
        <v>2966.37</v>
      </c>
    </row>
    <row r="15" spans="1:18" outlineLevel="1" x14ac:dyDescent="0.2">
      <c r="F15" s="56" t="s">
        <v>80</v>
      </c>
      <c r="G15" s="20" t="s">
        <v>84</v>
      </c>
      <c r="H15" s="20" t="s">
        <v>90</v>
      </c>
      <c r="I15" s="20" t="s">
        <v>78</v>
      </c>
      <c r="J15" s="57">
        <v>1309.31</v>
      </c>
    </row>
    <row r="16" spans="1:18" outlineLevel="1" x14ac:dyDescent="0.2">
      <c r="F16" s="56" t="s">
        <v>80</v>
      </c>
      <c r="G16" s="20" t="s">
        <v>85</v>
      </c>
      <c r="H16" s="20" t="s">
        <v>88</v>
      </c>
      <c r="I16" s="20" t="s">
        <v>78</v>
      </c>
      <c r="J16" s="57">
        <v>3197.13</v>
      </c>
    </row>
    <row r="17" spans="6:10" outlineLevel="1" x14ac:dyDescent="0.2">
      <c r="F17" s="56" t="s">
        <v>80</v>
      </c>
      <c r="G17" s="20" t="s">
        <v>85</v>
      </c>
      <c r="H17" s="20" t="s">
        <v>89</v>
      </c>
      <c r="I17" s="20" t="s">
        <v>78</v>
      </c>
      <c r="J17" s="57">
        <v>3716.42</v>
      </c>
    </row>
    <row r="18" spans="6:10" outlineLevel="2" x14ac:dyDescent="0.2">
      <c r="F18" s="56" t="s">
        <v>80</v>
      </c>
      <c r="G18" s="20" t="s">
        <v>85</v>
      </c>
      <c r="H18" s="20" t="s">
        <v>90</v>
      </c>
      <c r="I18" s="20" t="s">
        <v>78</v>
      </c>
      <c r="J18" s="57">
        <v>3237.1</v>
      </c>
    </row>
    <row r="19" spans="6:10" outlineLevel="2" x14ac:dyDescent="0.2">
      <c r="F19" s="56" t="s">
        <v>80</v>
      </c>
      <c r="G19" s="20" t="s">
        <v>86</v>
      </c>
      <c r="H19" s="20" t="s">
        <v>89</v>
      </c>
      <c r="I19" s="20" t="s">
        <v>78</v>
      </c>
      <c r="J19" s="57">
        <v>2336.0100000000002</v>
      </c>
    </row>
    <row r="20" spans="6:10" outlineLevel="2" x14ac:dyDescent="0.2">
      <c r="F20" s="56" t="s">
        <v>80</v>
      </c>
      <c r="G20" s="20" t="s">
        <v>86</v>
      </c>
      <c r="H20" s="20" t="s">
        <v>90</v>
      </c>
      <c r="I20" s="20" t="s">
        <v>78</v>
      </c>
      <c r="J20" s="57">
        <v>4702.32</v>
      </c>
    </row>
    <row r="21" spans="6:10" outlineLevel="2" x14ac:dyDescent="0.2">
      <c r="F21" s="56" t="s">
        <v>80</v>
      </c>
      <c r="G21" s="20" t="s">
        <v>86</v>
      </c>
      <c r="H21" s="20" t="s">
        <v>88</v>
      </c>
      <c r="I21" s="20" t="s">
        <v>78</v>
      </c>
      <c r="J21" s="57">
        <v>4444.2700000000004</v>
      </c>
    </row>
    <row r="22" spans="6:10" outlineLevel="2" x14ac:dyDescent="0.2">
      <c r="F22" s="56" t="s">
        <v>80</v>
      </c>
      <c r="G22" s="20" t="s">
        <v>87</v>
      </c>
      <c r="H22" s="20" t="s">
        <v>89</v>
      </c>
      <c r="I22" s="20" t="s">
        <v>78</v>
      </c>
      <c r="J22" s="57">
        <v>2563.62</v>
      </c>
    </row>
    <row r="23" spans="6:10" outlineLevel="2" x14ac:dyDescent="0.2">
      <c r="F23" s="56" t="s">
        <v>80</v>
      </c>
      <c r="G23" s="20" t="s">
        <v>87</v>
      </c>
      <c r="H23" s="20" t="s">
        <v>90</v>
      </c>
      <c r="I23" s="20" t="s">
        <v>78</v>
      </c>
      <c r="J23" s="57">
        <v>1813.87</v>
      </c>
    </row>
    <row r="24" spans="6:10" outlineLevel="2" x14ac:dyDescent="0.2">
      <c r="F24" s="56" t="s">
        <v>80</v>
      </c>
      <c r="G24" s="20" t="s">
        <v>87</v>
      </c>
      <c r="H24" s="20" t="s">
        <v>88</v>
      </c>
      <c r="I24" s="20" t="s">
        <v>78</v>
      </c>
      <c r="J24" s="57">
        <v>2679.25</v>
      </c>
    </row>
    <row r="25" spans="6:10" outlineLevel="2" x14ac:dyDescent="0.2">
      <c r="F25" s="56" t="s">
        <v>81</v>
      </c>
      <c r="G25" s="20" t="s">
        <v>84</v>
      </c>
      <c r="H25" s="20" t="s">
        <v>88</v>
      </c>
      <c r="I25" s="20" t="s">
        <v>78</v>
      </c>
      <c r="J25" s="57">
        <v>2158.46</v>
      </c>
    </row>
    <row r="26" spans="6:10" outlineLevel="2" x14ac:dyDescent="0.2">
      <c r="F26" s="56" t="s">
        <v>81</v>
      </c>
      <c r="G26" s="20" t="s">
        <v>84</v>
      </c>
      <c r="H26" s="20" t="s">
        <v>89</v>
      </c>
      <c r="I26" s="20" t="s">
        <v>78</v>
      </c>
      <c r="J26" s="57">
        <v>1989.1</v>
      </c>
    </row>
    <row r="27" spans="6:10" outlineLevel="2" x14ac:dyDescent="0.2">
      <c r="F27" s="56" t="s">
        <v>81</v>
      </c>
      <c r="G27" s="20" t="s">
        <v>84</v>
      </c>
      <c r="H27" s="20" t="s">
        <v>90</v>
      </c>
      <c r="I27" s="20" t="s">
        <v>78</v>
      </c>
      <c r="J27" s="57">
        <v>2009.67</v>
      </c>
    </row>
    <row r="28" spans="6:10" outlineLevel="2" x14ac:dyDescent="0.2">
      <c r="F28" s="56" t="s">
        <v>81</v>
      </c>
      <c r="G28" s="20" t="s">
        <v>85</v>
      </c>
      <c r="H28" s="20" t="s">
        <v>88</v>
      </c>
      <c r="I28" s="20" t="s">
        <v>78</v>
      </c>
      <c r="J28" s="57">
        <v>2439.75</v>
      </c>
    </row>
    <row r="29" spans="6:10" outlineLevel="2" x14ac:dyDescent="0.2">
      <c r="F29" s="56" t="s">
        <v>81</v>
      </c>
      <c r="G29" s="20" t="s">
        <v>85</v>
      </c>
      <c r="H29" s="20" t="s">
        <v>89</v>
      </c>
      <c r="I29" s="20" t="s">
        <v>78</v>
      </c>
      <c r="J29" s="57">
        <v>1518.16</v>
      </c>
    </row>
    <row r="30" spans="6:10" outlineLevel="2" x14ac:dyDescent="0.2">
      <c r="F30" s="56" t="s">
        <v>81</v>
      </c>
      <c r="G30" s="20" t="s">
        <v>85</v>
      </c>
      <c r="H30" s="20" t="s">
        <v>90</v>
      </c>
      <c r="I30" s="20" t="s">
        <v>78</v>
      </c>
      <c r="J30" s="57">
        <v>2161.85</v>
      </c>
    </row>
    <row r="31" spans="6:10" outlineLevel="2" x14ac:dyDescent="0.2">
      <c r="F31" s="56" t="s">
        <v>81</v>
      </c>
      <c r="G31" s="20" t="s">
        <v>86</v>
      </c>
      <c r="H31" s="20" t="s">
        <v>89</v>
      </c>
      <c r="I31" s="20" t="s">
        <v>78</v>
      </c>
      <c r="J31" s="57">
        <v>2872.32</v>
      </c>
    </row>
    <row r="32" spans="6:10" outlineLevel="2" x14ac:dyDescent="0.2">
      <c r="F32" s="56" t="s">
        <v>81</v>
      </c>
      <c r="G32" s="20" t="s">
        <v>86</v>
      </c>
      <c r="H32" s="20" t="s">
        <v>90</v>
      </c>
      <c r="I32" s="20" t="s">
        <v>78</v>
      </c>
      <c r="J32" s="57">
        <v>2716.38</v>
      </c>
    </row>
    <row r="33" spans="6:10" outlineLevel="2" x14ac:dyDescent="0.2">
      <c r="F33" s="56" t="s">
        <v>81</v>
      </c>
      <c r="G33" s="20" t="s">
        <v>86</v>
      </c>
      <c r="H33" s="20" t="s">
        <v>88</v>
      </c>
      <c r="I33" s="20" t="s">
        <v>78</v>
      </c>
      <c r="J33" s="57">
        <v>3832.03</v>
      </c>
    </row>
    <row r="34" spans="6:10" outlineLevel="2" x14ac:dyDescent="0.2">
      <c r="F34" s="56" t="s">
        <v>81</v>
      </c>
      <c r="G34" s="20" t="s">
        <v>87</v>
      </c>
      <c r="H34" s="20" t="s">
        <v>89</v>
      </c>
      <c r="I34" s="20" t="s">
        <v>78</v>
      </c>
      <c r="J34" s="57">
        <v>4482.87</v>
      </c>
    </row>
    <row r="35" spans="6:10" outlineLevel="2" x14ac:dyDescent="0.2">
      <c r="F35" s="56" t="s">
        <v>81</v>
      </c>
      <c r="G35" s="20" t="s">
        <v>87</v>
      </c>
      <c r="H35" s="20" t="s">
        <v>90</v>
      </c>
      <c r="I35" s="20" t="s">
        <v>78</v>
      </c>
      <c r="J35" s="57">
        <v>3228.32</v>
      </c>
    </row>
    <row r="36" spans="6:10" outlineLevel="2" x14ac:dyDescent="0.2">
      <c r="F36" s="56" t="s">
        <v>82</v>
      </c>
      <c r="G36" s="20" t="s">
        <v>87</v>
      </c>
      <c r="H36" s="20" t="s">
        <v>88</v>
      </c>
      <c r="I36" s="20" t="s">
        <v>78</v>
      </c>
      <c r="J36" s="57">
        <v>2612.83</v>
      </c>
    </row>
    <row r="37" spans="6:10" outlineLevel="2" x14ac:dyDescent="0.2">
      <c r="F37" s="56" t="s">
        <v>82</v>
      </c>
      <c r="G37" s="20" t="s">
        <v>84</v>
      </c>
      <c r="H37" s="20" t="s">
        <v>88</v>
      </c>
      <c r="I37" s="20" t="s">
        <v>78</v>
      </c>
      <c r="J37" s="57">
        <v>2242.0300000000002</v>
      </c>
    </row>
    <row r="38" spans="6:10" outlineLevel="2" x14ac:dyDescent="0.2">
      <c r="F38" s="56" t="s">
        <v>82</v>
      </c>
      <c r="G38" s="20" t="s">
        <v>84</v>
      </c>
      <c r="H38" s="20" t="s">
        <v>89</v>
      </c>
      <c r="I38" s="20" t="s">
        <v>78</v>
      </c>
      <c r="J38" s="57">
        <v>2234.69</v>
      </c>
    </row>
    <row r="39" spans="6:10" outlineLevel="2" x14ac:dyDescent="0.2">
      <c r="F39" s="56" t="s">
        <v>82</v>
      </c>
      <c r="G39" s="20" t="s">
        <v>84</v>
      </c>
      <c r="H39" s="20" t="s">
        <v>90</v>
      </c>
      <c r="I39" s="20" t="s">
        <v>78</v>
      </c>
      <c r="J39" s="57">
        <v>1958.3</v>
      </c>
    </row>
    <row r="40" spans="6:10" outlineLevel="2" x14ac:dyDescent="0.2">
      <c r="F40" s="56" t="s">
        <v>82</v>
      </c>
      <c r="G40" s="20" t="s">
        <v>85</v>
      </c>
      <c r="H40" s="20" t="s">
        <v>88</v>
      </c>
      <c r="I40" s="20" t="s">
        <v>78</v>
      </c>
      <c r="J40" s="57">
        <v>4887.01</v>
      </c>
    </row>
    <row r="41" spans="6:10" outlineLevel="2" x14ac:dyDescent="0.2">
      <c r="F41" s="56" t="s">
        <v>82</v>
      </c>
      <c r="G41" s="20" t="s">
        <v>85</v>
      </c>
      <c r="H41" s="20" t="s">
        <v>89</v>
      </c>
      <c r="I41" s="20" t="s">
        <v>78</v>
      </c>
      <c r="J41" s="57">
        <v>3098.59</v>
      </c>
    </row>
    <row r="42" spans="6:10" outlineLevel="2" x14ac:dyDescent="0.2">
      <c r="F42" s="56" t="s">
        <v>82</v>
      </c>
      <c r="G42" s="20" t="s">
        <v>85</v>
      </c>
      <c r="H42" s="20" t="s">
        <v>90</v>
      </c>
      <c r="I42" s="20" t="s">
        <v>78</v>
      </c>
      <c r="J42" s="57">
        <v>1140.6099999999999</v>
      </c>
    </row>
    <row r="43" spans="6:10" outlineLevel="2" x14ac:dyDescent="0.2">
      <c r="F43" s="56" t="s">
        <v>82</v>
      </c>
      <c r="G43" s="20" t="s">
        <v>86</v>
      </c>
      <c r="H43" s="20" t="s">
        <v>89</v>
      </c>
      <c r="I43" s="20" t="s">
        <v>78</v>
      </c>
      <c r="J43" s="57">
        <v>1161.3</v>
      </c>
    </row>
    <row r="44" spans="6:10" outlineLevel="2" x14ac:dyDescent="0.2">
      <c r="F44" s="56" t="s">
        <v>82</v>
      </c>
      <c r="G44" s="20" t="s">
        <v>86</v>
      </c>
      <c r="H44" s="20" t="s">
        <v>90</v>
      </c>
      <c r="I44" s="20" t="s">
        <v>78</v>
      </c>
      <c r="J44" s="57">
        <v>1408.96</v>
      </c>
    </row>
    <row r="45" spans="6:10" outlineLevel="2" x14ac:dyDescent="0.2">
      <c r="F45" s="56" t="s">
        <v>82</v>
      </c>
      <c r="G45" s="20" t="s">
        <v>86</v>
      </c>
      <c r="H45" s="20" t="s">
        <v>88</v>
      </c>
      <c r="I45" s="20" t="s">
        <v>78</v>
      </c>
      <c r="J45" s="57">
        <v>1820.14</v>
      </c>
    </row>
    <row r="46" spans="6:10" outlineLevel="2" x14ac:dyDescent="0.2">
      <c r="F46" s="56" t="s">
        <v>82</v>
      </c>
      <c r="G46" s="20" t="s">
        <v>87</v>
      </c>
      <c r="H46" s="20" t="s">
        <v>89</v>
      </c>
      <c r="I46" s="20" t="s">
        <v>78</v>
      </c>
      <c r="J46" s="57">
        <v>4969.3999999999996</v>
      </c>
    </row>
    <row r="47" spans="6:10" outlineLevel="2" x14ac:dyDescent="0.2">
      <c r="F47" s="56" t="s">
        <v>82</v>
      </c>
      <c r="G47" s="20" t="s">
        <v>87</v>
      </c>
      <c r="H47" s="20" t="s">
        <v>90</v>
      </c>
      <c r="I47" s="20" t="s">
        <v>78</v>
      </c>
      <c r="J47" s="57">
        <v>4634.97</v>
      </c>
    </row>
    <row r="48" spans="6:10" outlineLevel="2" x14ac:dyDescent="0.2">
      <c r="F48" s="56" t="s">
        <v>82</v>
      </c>
      <c r="G48" s="20" t="s">
        <v>87</v>
      </c>
      <c r="H48" s="20" t="s">
        <v>88</v>
      </c>
      <c r="I48" s="20" t="s">
        <v>78</v>
      </c>
      <c r="J48" s="57">
        <v>3186.47</v>
      </c>
    </row>
    <row r="49" spans="6:10" outlineLevel="2" x14ac:dyDescent="0.2">
      <c r="F49" s="56" t="s">
        <v>83</v>
      </c>
      <c r="G49" s="20" t="s">
        <v>84</v>
      </c>
      <c r="H49" s="20" t="s">
        <v>88</v>
      </c>
      <c r="I49" s="20" t="s">
        <v>78</v>
      </c>
      <c r="J49" s="57">
        <v>3290.2</v>
      </c>
    </row>
    <row r="50" spans="6:10" outlineLevel="2" x14ac:dyDescent="0.2">
      <c r="F50" s="56" t="s">
        <v>83</v>
      </c>
      <c r="G50" s="20" t="s">
        <v>84</v>
      </c>
      <c r="H50" s="20" t="s">
        <v>89</v>
      </c>
      <c r="I50" s="20" t="s">
        <v>78</v>
      </c>
      <c r="J50" s="57">
        <v>2231.9499999999998</v>
      </c>
    </row>
    <row r="51" spans="6:10" outlineLevel="2" x14ac:dyDescent="0.2">
      <c r="F51" s="56" t="s">
        <v>83</v>
      </c>
      <c r="G51" s="20" t="s">
        <v>84</v>
      </c>
      <c r="H51" s="20" t="s">
        <v>90</v>
      </c>
      <c r="I51" s="20" t="s">
        <v>78</v>
      </c>
      <c r="J51" s="57">
        <v>2615</v>
      </c>
    </row>
    <row r="52" spans="6:10" outlineLevel="2" x14ac:dyDescent="0.2">
      <c r="F52" s="56" t="s">
        <v>83</v>
      </c>
      <c r="G52" s="20" t="s">
        <v>85</v>
      </c>
      <c r="H52" s="20" t="s">
        <v>88</v>
      </c>
      <c r="I52" s="20" t="s">
        <v>78</v>
      </c>
      <c r="J52" s="57">
        <v>2452.91</v>
      </c>
    </row>
    <row r="53" spans="6:10" outlineLevel="2" x14ac:dyDescent="0.2">
      <c r="F53" s="56" t="s">
        <v>83</v>
      </c>
      <c r="G53" s="20" t="s">
        <v>85</v>
      </c>
      <c r="H53" s="20" t="s">
        <v>89</v>
      </c>
      <c r="I53" s="20" t="s">
        <v>78</v>
      </c>
      <c r="J53" s="57">
        <v>3305.96</v>
      </c>
    </row>
    <row r="54" spans="6:10" outlineLevel="2" x14ac:dyDescent="0.2">
      <c r="F54" s="56" t="s">
        <v>83</v>
      </c>
      <c r="G54" s="20" t="s">
        <v>85</v>
      </c>
      <c r="H54" s="20" t="s">
        <v>90</v>
      </c>
      <c r="I54" s="20" t="s">
        <v>78</v>
      </c>
      <c r="J54" s="57">
        <v>2877.8</v>
      </c>
    </row>
    <row r="55" spans="6:10" outlineLevel="2" x14ac:dyDescent="0.2">
      <c r="F55" s="56" t="s">
        <v>83</v>
      </c>
      <c r="G55" s="20" t="s">
        <v>86</v>
      </c>
      <c r="H55" s="20" t="s">
        <v>89</v>
      </c>
      <c r="I55" s="20" t="s">
        <v>78</v>
      </c>
      <c r="J55" s="57">
        <v>1188.1199999999999</v>
      </c>
    </row>
    <row r="56" spans="6:10" outlineLevel="2" x14ac:dyDescent="0.2">
      <c r="F56" s="56" t="s">
        <v>83</v>
      </c>
      <c r="G56" s="20" t="s">
        <v>86</v>
      </c>
      <c r="H56" s="20" t="s">
        <v>90</v>
      </c>
      <c r="I56" s="20" t="s">
        <v>78</v>
      </c>
      <c r="J56" s="57">
        <v>2635.26</v>
      </c>
    </row>
    <row r="57" spans="6:10" outlineLevel="2" x14ac:dyDescent="0.2">
      <c r="F57" s="56" t="s">
        <v>83</v>
      </c>
      <c r="G57" s="20" t="s">
        <v>86</v>
      </c>
      <c r="H57" s="20" t="s">
        <v>88</v>
      </c>
      <c r="I57" s="20" t="s">
        <v>78</v>
      </c>
      <c r="J57" s="57">
        <v>3314.11</v>
      </c>
    </row>
    <row r="58" spans="6:10" outlineLevel="2" x14ac:dyDescent="0.2">
      <c r="F58" s="56" t="s">
        <v>83</v>
      </c>
      <c r="G58" s="20" t="s">
        <v>87</v>
      </c>
      <c r="H58" s="20" t="s">
        <v>89</v>
      </c>
      <c r="I58" s="20" t="s">
        <v>78</v>
      </c>
      <c r="J58" s="57">
        <v>1030.8</v>
      </c>
    </row>
    <row r="59" spans="6:10" outlineLevel="2" x14ac:dyDescent="0.2">
      <c r="F59" s="56" t="s">
        <v>83</v>
      </c>
      <c r="G59" s="20" t="s">
        <v>87</v>
      </c>
      <c r="H59" s="20" t="s">
        <v>90</v>
      </c>
      <c r="I59" s="20" t="s">
        <v>78</v>
      </c>
      <c r="J59" s="57">
        <v>3832.17</v>
      </c>
    </row>
    <row r="60" spans="6:10" outlineLevel="2" x14ac:dyDescent="0.2">
      <c r="F60" s="56" t="s">
        <v>83</v>
      </c>
      <c r="G60" s="20" t="s">
        <v>87</v>
      </c>
      <c r="H60" s="20" t="s">
        <v>88</v>
      </c>
      <c r="I60" s="20" t="s">
        <v>78</v>
      </c>
      <c r="J60" s="57">
        <v>3936.83</v>
      </c>
    </row>
    <row r="61" spans="6:10" outlineLevel="2" x14ac:dyDescent="0.2">
      <c r="F61" s="56" t="s">
        <v>80</v>
      </c>
      <c r="G61" s="20" t="s">
        <v>84</v>
      </c>
      <c r="H61" s="20" t="s">
        <v>88</v>
      </c>
      <c r="I61" s="20" t="s">
        <v>79</v>
      </c>
      <c r="J61" s="57">
        <v>4748.1699999999992</v>
      </c>
    </row>
    <row r="62" spans="6:10" outlineLevel="2" x14ac:dyDescent="0.2">
      <c r="F62" s="56" t="s">
        <v>80</v>
      </c>
      <c r="G62" s="20" t="s">
        <v>84</v>
      </c>
      <c r="H62" s="20" t="s">
        <v>89</v>
      </c>
      <c r="I62" s="20" t="s">
        <v>79</v>
      </c>
      <c r="J62" s="57">
        <v>2699.7799999999997</v>
      </c>
    </row>
    <row r="63" spans="6:10" outlineLevel="2" x14ac:dyDescent="0.2">
      <c r="F63" s="56" t="s">
        <v>80</v>
      </c>
      <c r="G63" s="20" t="s">
        <v>84</v>
      </c>
      <c r="H63" s="20" t="s">
        <v>90</v>
      </c>
      <c r="I63" s="20" t="s">
        <v>79</v>
      </c>
      <c r="J63" s="57">
        <v>1254.49</v>
      </c>
    </row>
    <row r="64" spans="6:10" outlineLevel="2" x14ac:dyDescent="0.2">
      <c r="F64" s="56" t="s">
        <v>80</v>
      </c>
      <c r="G64" s="20" t="s">
        <v>85</v>
      </c>
      <c r="H64" s="20" t="s">
        <v>88</v>
      </c>
      <c r="I64" s="20" t="s">
        <v>79</v>
      </c>
      <c r="J64" s="57">
        <v>2826.3</v>
      </c>
    </row>
    <row r="65" spans="6:10" outlineLevel="2" x14ac:dyDescent="0.2">
      <c r="F65" s="56" t="s">
        <v>80</v>
      </c>
      <c r="G65" s="20" t="s">
        <v>85</v>
      </c>
      <c r="H65" s="20" t="s">
        <v>89</v>
      </c>
      <c r="I65" s="20" t="s">
        <v>79</v>
      </c>
      <c r="J65" s="57">
        <v>3893.1800000000003</v>
      </c>
    </row>
    <row r="66" spans="6:10" outlineLevel="2" x14ac:dyDescent="0.2">
      <c r="F66" s="56" t="s">
        <v>80</v>
      </c>
      <c r="G66" s="20" t="s">
        <v>85</v>
      </c>
      <c r="H66" s="20" t="s">
        <v>90</v>
      </c>
      <c r="I66" s="20" t="s">
        <v>79</v>
      </c>
      <c r="J66" s="57">
        <v>3660.22</v>
      </c>
    </row>
    <row r="67" spans="6:10" outlineLevel="2" x14ac:dyDescent="0.2">
      <c r="F67" s="56" t="s">
        <v>80</v>
      </c>
      <c r="G67" s="20" t="s">
        <v>86</v>
      </c>
      <c r="H67" s="20" t="s">
        <v>89</v>
      </c>
      <c r="I67" s="20" t="s">
        <v>79</v>
      </c>
      <c r="J67" s="57">
        <v>2348.1000000000004</v>
      </c>
    </row>
    <row r="68" spans="6:10" outlineLevel="2" x14ac:dyDescent="0.2">
      <c r="F68" s="56" t="s">
        <v>80</v>
      </c>
      <c r="G68" s="20" t="s">
        <v>86</v>
      </c>
      <c r="H68" s="20" t="s">
        <v>90</v>
      </c>
      <c r="I68" s="20" t="s">
        <v>79</v>
      </c>
      <c r="J68" s="57">
        <v>5168.5</v>
      </c>
    </row>
    <row r="69" spans="6:10" outlineLevel="2" x14ac:dyDescent="0.2">
      <c r="F69" s="56" t="s">
        <v>80</v>
      </c>
      <c r="G69" s="20" t="s">
        <v>86</v>
      </c>
      <c r="H69" s="20" t="s">
        <v>88</v>
      </c>
      <c r="I69" s="20" t="s">
        <v>79</v>
      </c>
      <c r="J69" s="57">
        <v>4620.6600000000008</v>
      </c>
    </row>
    <row r="70" spans="6:10" outlineLevel="2" x14ac:dyDescent="0.2">
      <c r="F70" s="56" t="s">
        <v>80</v>
      </c>
      <c r="G70" s="20" t="s">
        <v>87</v>
      </c>
      <c r="H70" s="20" t="s">
        <v>89</v>
      </c>
      <c r="I70" s="20" t="s">
        <v>79</v>
      </c>
      <c r="J70" s="57">
        <v>2894.47</v>
      </c>
    </row>
    <row r="71" spans="6:10" outlineLevel="2" x14ac:dyDescent="0.2">
      <c r="F71" s="56" t="s">
        <v>80</v>
      </c>
      <c r="G71" s="20" t="s">
        <v>87</v>
      </c>
      <c r="H71" s="20" t="s">
        <v>90</v>
      </c>
      <c r="I71" s="20" t="s">
        <v>79</v>
      </c>
      <c r="J71" s="57">
        <v>1719.79</v>
      </c>
    </row>
    <row r="72" spans="6:10" outlineLevel="2" x14ac:dyDescent="0.2">
      <c r="F72" s="56" t="s">
        <v>80</v>
      </c>
      <c r="G72" s="20" t="s">
        <v>87</v>
      </c>
      <c r="H72" s="20" t="s">
        <v>88</v>
      </c>
      <c r="I72" s="20" t="s">
        <v>79</v>
      </c>
      <c r="J72" s="57">
        <v>2480.91</v>
      </c>
    </row>
    <row r="73" spans="6:10" outlineLevel="2" x14ac:dyDescent="0.2">
      <c r="F73" s="56" t="s">
        <v>81</v>
      </c>
      <c r="G73" s="20" t="s">
        <v>84</v>
      </c>
      <c r="H73" s="20" t="s">
        <v>88</v>
      </c>
      <c r="I73" s="20" t="s">
        <v>79</v>
      </c>
      <c r="J73" s="57">
        <v>2366.73</v>
      </c>
    </row>
    <row r="74" spans="6:10" outlineLevel="2" x14ac:dyDescent="0.2">
      <c r="F74" s="56" t="s">
        <v>81</v>
      </c>
      <c r="G74" s="20" t="s">
        <v>84</v>
      </c>
      <c r="H74" s="20" t="s">
        <v>89</v>
      </c>
      <c r="I74" s="20" t="s">
        <v>79</v>
      </c>
      <c r="J74" s="57">
        <v>1752.1999999999998</v>
      </c>
    </row>
    <row r="75" spans="6:10" outlineLevel="2" x14ac:dyDescent="0.2">
      <c r="F75" s="56" t="s">
        <v>81</v>
      </c>
      <c r="G75" s="20" t="s">
        <v>84</v>
      </c>
      <c r="H75" s="20" t="s">
        <v>90</v>
      </c>
      <c r="I75" s="20" t="s">
        <v>79</v>
      </c>
      <c r="J75" s="57">
        <v>1997.3000000000002</v>
      </c>
    </row>
    <row r="76" spans="6:10" outlineLevel="2" x14ac:dyDescent="0.2">
      <c r="F76" s="56" t="s">
        <v>81</v>
      </c>
      <c r="G76" s="20" t="s">
        <v>85</v>
      </c>
      <c r="H76" s="20" t="s">
        <v>88</v>
      </c>
      <c r="I76" s="20" t="s">
        <v>79</v>
      </c>
      <c r="J76" s="57">
        <v>2608.12</v>
      </c>
    </row>
    <row r="77" spans="6:10" outlineLevel="2" x14ac:dyDescent="0.2">
      <c r="F77" s="56" t="s">
        <v>81</v>
      </c>
      <c r="G77" s="20" t="s">
        <v>85</v>
      </c>
      <c r="H77" s="20" t="s">
        <v>89</v>
      </c>
      <c r="I77" s="20" t="s">
        <v>79</v>
      </c>
      <c r="J77" s="57">
        <v>2011.9</v>
      </c>
    </row>
    <row r="78" spans="6:10" outlineLevel="2" x14ac:dyDescent="0.2">
      <c r="F78" s="56" t="s">
        <v>81</v>
      </c>
      <c r="G78" s="20" t="s">
        <v>85</v>
      </c>
      <c r="H78" s="20" t="s">
        <v>90</v>
      </c>
      <c r="I78" s="20" t="s">
        <v>79</v>
      </c>
      <c r="J78" s="57">
        <v>2545.62</v>
      </c>
    </row>
    <row r="79" spans="6:10" outlineLevel="2" x14ac:dyDescent="0.2">
      <c r="F79" s="56" t="s">
        <v>81</v>
      </c>
      <c r="G79" s="20" t="s">
        <v>86</v>
      </c>
      <c r="H79" s="20" t="s">
        <v>89</v>
      </c>
      <c r="I79" s="20" t="s">
        <v>79</v>
      </c>
      <c r="J79" s="57">
        <v>3184.67</v>
      </c>
    </row>
    <row r="80" spans="6:10" outlineLevel="2" x14ac:dyDescent="0.2">
      <c r="F80" s="56" t="s">
        <v>81</v>
      </c>
      <c r="G80" s="20" t="s">
        <v>86</v>
      </c>
      <c r="H80" s="20" t="s">
        <v>90</v>
      </c>
      <c r="I80" s="20" t="s">
        <v>79</v>
      </c>
      <c r="J80" s="57">
        <v>2996.56</v>
      </c>
    </row>
    <row r="81" spans="6:10" outlineLevel="2" x14ac:dyDescent="0.2">
      <c r="F81" s="56" t="s">
        <v>81</v>
      </c>
      <c r="G81" s="20" t="s">
        <v>86</v>
      </c>
      <c r="H81" s="20" t="s">
        <v>88</v>
      </c>
      <c r="I81" s="20" t="s">
        <v>79</v>
      </c>
      <c r="J81" s="57">
        <v>3755.6400000000003</v>
      </c>
    </row>
    <row r="82" spans="6:10" outlineLevel="2" x14ac:dyDescent="0.2">
      <c r="F82" s="56" t="s">
        <v>81</v>
      </c>
      <c r="G82" s="20" t="s">
        <v>87</v>
      </c>
      <c r="H82" s="20" t="s">
        <v>89</v>
      </c>
      <c r="I82" s="20" t="s">
        <v>79</v>
      </c>
      <c r="J82" s="57">
        <v>4219.18</v>
      </c>
    </row>
    <row r="83" spans="6:10" outlineLevel="2" x14ac:dyDescent="0.2">
      <c r="F83" s="56" t="s">
        <v>81</v>
      </c>
      <c r="G83" s="20" t="s">
        <v>87</v>
      </c>
      <c r="H83" s="20" t="s">
        <v>90</v>
      </c>
      <c r="I83" s="20" t="s">
        <v>79</v>
      </c>
      <c r="J83" s="57">
        <v>2834.13</v>
      </c>
    </row>
    <row r="84" spans="6:10" outlineLevel="2" x14ac:dyDescent="0.2">
      <c r="F84" s="56" t="s">
        <v>82</v>
      </c>
      <c r="G84" s="20" t="s">
        <v>87</v>
      </c>
      <c r="H84" s="20" t="s">
        <v>88</v>
      </c>
      <c r="I84" s="20" t="s">
        <v>79</v>
      </c>
      <c r="J84" s="57">
        <v>3110.31</v>
      </c>
    </row>
    <row r="85" spans="6:10" outlineLevel="2" x14ac:dyDescent="0.2">
      <c r="F85" s="56" t="s">
        <v>82</v>
      </c>
      <c r="G85" s="20" t="s">
        <v>84</v>
      </c>
      <c r="H85" s="20" t="s">
        <v>88</v>
      </c>
      <c r="I85" s="20" t="s">
        <v>79</v>
      </c>
      <c r="J85" s="57">
        <v>1750.0600000000002</v>
      </c>
    </row>
    <row r="86" spans="6:10" outlineLevel="2" x14ac:dyDescent="0.2">
      <c r="F86" s="56" t="s">
        <v>82</v>
      </c>
      <c r="G86" s="20" t="s">
        <v>84</v>
      </c>
      <c r="H86" s="20" t="s">
        <v>89</v>
      </c>
      <c r="I86" s="20" t="s">
        <v>79</v>
      </c>
      <c r="J86" s="57">
        <v>2519.9300000000003</v>
      </c>
    </row>
    <row r="87" spans="6:10" outlineLevel="2" x14ac:dyDescent="0.2">
      <c r="F87" s="56" t="s">
        <v>82</v>
      </c>
      <c r="G87" s="20" t="s">
        <v>84</v>
      </c>
      <c r="H87" s="20" t="s">
        <v>90</v>
      </c>
      <c r="I87" s="20" t="s">
        <v>79</v>
      </c>
      <c r="J87" s="57">
        <v>1768.26</v>
      </c>
    </row>
    <row r="88" spans="6:10" outlineLevel="2" x14ac:dyDescent="0.2">
      <c r="F88" s="56" t="s">
        <v>82</v>
      </c>
      <c r="G88" s="20" t="s">
        <v>85</v>
      </c>
      <c r="H88" s="20" t="s">
        <v>88</v>
      </c>
      <c r="I88" s="20" t="s">
        <v>79</v>
      </c>
      <c r="J88" s="57">
        <v>4637.3600000000006</v>
      </c>
    </row>
    <row r="89" spans="6:10" outlineLevel="2" x14ac:dyDescent="0.2">
      <c r="F89" s="56" t="s">
        <v>82</v>
      </c>
      <c r="G89" s="20" t="s">
        <v>85</v>
      </c>
      <c r="H89" s="20" t="s">
        <v>89</v>
      </c>
      <c r="I89" s="20" t="s">
        <v>79</v>
      </c>
      <c r="J89" s="57">
        <v>3071.9</v>
      </c>
    </row>
    <row r="90" spans="6:10" outlineLevel="2" x14ac:dyDescent="0.2">
      <c r="F90" s="56" t="s">
        <v>82</v>
      </c>
      <c r="G90" s="20" t="s">
        <v>85</v>
      </c>
      <c r="H90" s="20" t="s">
        <v>90</v>
      </c>
      <c r="I90" s="20" t="s">
        <v>79</v>
      </c>
      <c r="J90" s="57">
        <v>1523.9099999999999</v>
      </c>
    </row>
    <row r="91" spans="6:10" outlineLevel="2" x14ac:dyDescent="0.2">
      <c r="F91" s="56" t="s">
        <v>82</v>
      </c>
      <c r="G91" s="20" t="s">
        <v>86</v>
      </c>
      <c r="H91" s="20" t="s">
        <v>89</v>
      </c>
      <c r="I91" s="20" t="s">
        <v>79</v>
      </c>
      <c r="J91" s="57">
        <v>1088.1199999999999</v>
      </c>
    </row>
    <row r="92" spans="6:10" outlineLevel="2" x14ac:dyDescent="0.2">
      <c r="F92" s="56" t="s">
        <v>82</v>
      </c>
      <c r="G92" s="20" t="s">
        <v>86</v>
      </c>
      <c r="H92" s="20" t="s">
        <v>90</v>
      </c>
      <c r="I92" s="20" t="s">
        <v>79</v>
      </c>
      <c r="J92" s="57">
        <v>1681.06</v>
      </c>
    </row>
    <row r="93" spans="6:10" outlineLevel="2" x14ac:dyDescent="0.2">
      <c r="F93" s="56" t="s">
        <v>82</v>
      </c>
      <c r="G93" s="20" t="s">
        <v>86</v>
      </c>
      <c r="H93" s="20" t="s">
        <v>88</v>
      </c>
      <c r="I93" s="20" t="s">
        <v>79</v>
      </c>
      <c r="J93" s="57">
        <v>1628.9</v>
      </c>
    </row>
    <row r="94" spans="6:10" outlineLevel="2" x14ac:dyDescent="0.2">
      <c r="F94" s="56" t="s">
        <v>82</v>
      </c>
      <c r="G94" s="20" t="s">
        <v>87</v>
      </c>
      <c r="H94" s="20" t="s">
        <v>89</v>
      </c>
      <c r="I94" s="20" t="s">
        <v>79</v>
      </c>
      <c r="J94" s="57">
        <v>4859.29</v>
      </c>
    </row>
    <row r="95" spans="6:10" outlineLevel="2" x14ac:dyDescent="0.2">
      <c r="F95" s="56" t="s">
        <v>82</v>
      </c>
      <c r="G95" s="20" t="s">
        <v>87</v>
      </c>
      <c r="H95" s="20" t="s">
        <v>90</v>
      </c>
      <c r="I95" s="20" t="s">
        <v>79</v>
      </c>
      <c r="J95" s="57">
        <v>4619.6400000000003</v>
      </c>
    </row>
    <row r="96" spans="6:10" outlineLevel="2" x14ac:dyDescent="0.2">
      <c r="F96" s="56" t="s">
        <v>82</v>
      </c>
      <c r="G96" s="20" t="s">
        <v>87</v>
      </c>
      <c r="H96" s="20" t="s">
        <v>88</v>
      </c>
      <c r="I96" s="20" t="s">
        <v>79</v>
      </c>
      <c r="J96" s="57">
        <v>3016.46</v>
      </c>
    </row>
    <row r="97" spans="2:18" outlineLevel="2" x14ac:dyDescent="0.2">
      <c r="F97" s="56" t="s">
        <v>83</v>
      </c>
      <c r="G97" s="20" t="s">
        <v>84</v>
      </c>
      <c r="H97" s="20" t="s">
        <v>88</v>
      </c>
      <c r="I97" s="20" t="s">
        <v>79</v>
      </c>
      <c r="J97" s="57">
        <v>3111.6</v>
      </c>
    </row>
    <row r="98" spans="2:18" outlineLevel="2" x14ac:dyDescent="0.2">
      <c r="F98" s="56" t="s">
        <v>83</v>
      </c>
      <c r="G98" s="20" t="s">
        <v>84</v>
      </c>
      <c r="H98" s="20" t="s">
        <v>89</v>
      </c>
      <c r="I98" s="20" t="s">
        <v>79</v>
      </c>
      <c r="J98" s="57">
        <v>2329.89</v>
      </c>
    </row>
    <row r="99" spans="2:18" outlineLevel="2" x14ac:dyDescent="0.2">
      <c r="F99" s="56" t="s">
        <v>83</v>
      </c>
      <c r="G99" s="20" t="s">
        <v>84</v>
      </c>
      <c r="H99" s="20" t="s">
        <v>90</v>
      </c>
      <c r="I99" s="20" t="s">
        <v>79</v>
      </c>
      <c r="J99" s="57">
        <v>2947.43</v>
      </c>
    </row>
    <row r="100" spans="2:18" outlineLevel="2" x14ac:dyDescent="0.2">
      <c r="F100" s="56" t="s">
        <v>83</v>
      </c>
      <c r="G100" s="20" t="s">
        <v>85</v>
      </c>
      <c r="H100" s="20" t="s">
        <v>88</v>
      </c>
      <c r="I100" s="20" t="s">
        <v>79</v>
      </c>
      <c r="J100" s="57">
        <v>2166.6299999999997</v>
      </c>
    </row>
    <row r="101" spans="2:18" outlineLevel="2" x14ac:dyDescent="0.2">
      <c r="F101" s="56" t="s">
        <v>83</v>
      </c>
      <c r="G101" s="20" t="s">
        <v>85</v>
      </c>
      <c r="H101" s="20" t="s">
        <v>89</v>
      </c>
      <c r="I101" s="20" t="s">
        <v>79</v>
      </c>
      <c r="J101" s="57">
        <v>3568.69</v>
      </c>
    </row>
    <row r="102" spans="2:18" outlineLevel="2" x14ac:dyDescent="0.2">
      <c r="F102" s="56" t="s">
        <v>83</v>
      </c>
      <c r="G102" s="20" t="s">
        <v>85</v>
      </c>
      <c r="H102" s="20" t="s">
        <v>90</v>
      </c>
      <c r="I102" s="20" t="s">
        <v>79</v>
      </c>
      <c r="J102" s="57">
        <v>2924.58</v>
      </c>
    </row>
    <row r="103" spans="2:18" outlineLevel="2" x14ac:dyDescent="0.2">
      <c r="F103" s="56" t="s">
        <v>83</v>
      </c>
      <c r="G103" s="20" t="s">
        <v>86</v>
      </c>
      <c r="H103" s="20" t="s">
        <v>89</v>
      </c>
      <c r="I103" s="20" t="s">
        <v>79</v>
      </c>
      <c r="J103" s="57">
        <v>1509.2999999999997</v>
      </c>
    </row>
    <row r="104" spans="2:18" outlineLevel="2" x14ac:dyDescent="0.2">
      <c r="F104" s="56" t="s">
        <v>83</v>
      </c>
      <c r="G104" s="20" t="s">
        <v>86</v>
      </c>
      <c r="H104" s="20" t="s">
        <v>90</v>
      </c>
      <c r="I104" s="20" t="s">
        <v>79</v>
      </c>
      <c r="J104" s="57">
        <v>3017.2300000000005</v>
      </c>
    </row>
    <row r="105" spans="2:18" outlineLevel="1" x14ac:dyDescent="0.2">
      <c r="F105" s="56" t="s">
        <v>83</v>
      </c>
      <c r="G105" s="20" t="s">
        <v>86</v>
      </c>
      <c r="H105" s="20" t="s">
        <v>88</v>
      </c>
      <c r="I105" s="20" t="s">
        <v>79</v>
      </c>
      <c r="J105" s="57">
        <v>2825.26</v>
      </c>
    </row>
    <row r="106" spans="2:18" outlineLevel="1" x14ac:dyDescent="0.2">
      <c r="F106" s="56" t="s">
        <v>83</v>
      </c>
      <c r="G106" s="20" t="s">
        <v>87</v>
      </c>
      <c r="H106" s="20" t="s">
        <v>89</v>
      </c>
      <c r="I106" s="20" t="s">
        <v>79</v>
      </c>
      <c r="J106" s="57">
        <v>1491.69</v>
      </c>
    </row>
    <row r="107" spans="2:18" outlineLevel="1" x14ac:dyDescent="0.2">
      <c r="F107" s="56" t="s">
        <v>83</v>
      </c>
      <c r="G107" s="20" t="s">
        <v>87</v>
      </c>
      <c r="H107" s="20" t="s">
        <v>90</v>
      </c>
      <c r="I107" s="20" t="s">
        <v>79</v>
      </c>
      <c r="J107" s="57">
        <v>4206.8600000000006</v>
      </c>
    </row>
    <row r="108" spans="2:18" outlineLevel="1" x14ac:dyDescent="0.2">
      <c r="F108" s="58" t="s">
        <v>83</v>
      </c>
      <c r="G108" s="59" t="s">
        <v>87</v>
      </c>
      <c r="H108" s="59" t="s">
        <v>88</v>
      </c>
      <c r="I108" s="59" t="s">
        <v>79</v>
      </c>
      <c r="J108" s="57">
        <v>4036.87</v>
      </c>
    </row>
    <row r="109" spans="2:18" outlineLevel="1" x14ac:dyDescent="0.2"/>
    <row r="110" spans="2:18" outlineLevel="1" x14ac:dyDescent="0.2"/>
    <row r="111" spans="2:18" ht="16.5" thickBot="1" x14ac:dyDescent="0.3">
      <c r="B111" s="41">
        <f>MAX($B$5:$B110)+1</f>
        <v>2</v>
      </c>
      <c r="C111" s="2" t="s">
        <v>94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outlineLevel="1" thickTop="1" x14ac:dyDescent="0.2"/>
    <row r="113" spans="3:9" ht="16.5" outlineLevel="1" x14ac:dyDescent="0.25">
      <c r="C113" s="3" t="s">
        <v>95</v>
      </c>
    </row>
    <row r="114" spans="3:9" outlineLevel="1" x14ac:dyDescent="0.2"/>
    <row r="115" spans="3:9" ht="16.5" outlineLevel="1" x14ac:dyDescent="0.25">
      <c r="C115" s="3"/>
      <c r="D115" s="4" t="s">
        <v>69</v>
      </c>
      <c r="E115" s="4"/>
    </row>
    <row r="116" spans="3:9" outlineLevel="1" x14ac:dyDescent="0.2"/>
    <row r="117" spans="3:9" outlineLevel="1" x14ac:dyDescent="0.2">
      <c r="F117" s="62" t="s">
        <v>101</v>
      </c>
      <c r="G117" s="62" t="s">
        <v>102</v>
      </c>
    </row>
    <row r="118" spans="3:9" outlineLevel="1" x14ac:dyDescent="0.2">
      <c r="F118" s="62" t="s">
        <v>103</v>
      </c>
      <c r="G118" s="64" t="s">
        <v>79</v>
      </c>
      <c r="H118" s="64" t="s">
        <v>78</v>
      </c>
      <c r="I118" s="64" t="s">
        <v>92</v>
      </c>
    </row>
    <row r="119" spans="3:9" outlineLevel="1" x14ac:dyDescent="0.2">
      <c r="F119" s="17" t="s">
        <v>80</v>
      </c>
      <c r="G119" s="61">
        <v>38314.57</v>
      </c>
      <c r="H119" s="61">
        <v>37762.149999999994</v>
      </c>
      <c r="I119" s="65">
        <v>552.42000000000189</v>
      </c>
    </row>
    <row r="120" spans="3:9" outlineLevel="1" x14ac:dyDescent="0.2">
      <c r="F120" s="63" t="s">
        <v>84</v>
      </c>
      <c r="G120" s="61">
        <v>8702.4399999999987</v>
      </c>
      <c r="H120" s="61">
        <v>9072.16</v>
      </c>
      <c r="I120" s="65">
        <v>-369.72000000000116</v>
      </c>
    </row>
    <row r="121" spans="3:9" outlineLevel="1" x14ac:dyDescent="0.2">
      <c r="F121" s="63" t="s">
        <v>85</v>
      </c>
      <c r="G121" s="61">
        <v>10379.700000000001</v>
      </c>
      <c r="H121" s="61">
        <v>10150.65</v>
      </c>
      <c r="I121" s="65">
        <v>229.05000000000109</v>
      </c>
    </row>
    <row r="122" spans="3:9" outlineLevel="1" x14ac:dyDescent="0.2">
      <c r="F122" s="63" t="s">
        <v>86</v>
      </c>
      <c r="G122" s="61">
        <v>12137.260000000002</v>
      </c>
      <c r="H122" s="61">
        <v>11482.6</v>
      </c>
      <c r="I122" s="65">
        <v>654.66000000000167</v>
      </c>
    </row>
    <row r="123" spans="3:9" outlineLevel="1" x14ac:dyDescent="0.2">
      <c r="F123" s="63" t="s">
        <v>87</v>
      </c>
      <c r="G123" s="61">
        <v>7095.17</v>
      </c>
      <c r="H123" s="61">
        <v>7056.74</v>
      </c>
      <c r="I123" s="65">
        <v>38.430000000000291</v>
      </c>
    </row>
    <row r="124" spans="3:9" outlineLevel="1" x14ac:dyDescent="0.2">
      <c r="F124" s="17" t="s">
        <v>81</v>
      </c>
      <c r="G124" s="61">
        <v>30272.05</v>
      </c>
      <c r="H124" s="61">
        <v>29408.910000000003</v>
      </c>
      <c r="I124" s="65">
        <v>863.13999999999851</v>
      </c>
    </row>
    <row r="125" spans="3:9" outlineLevel="1" x14ac:dyDescent="0.2">
      <c r="F125" s="63" t="s">
        <v>84</v>
      </c>
      <c r="G125" s="61">
        <v>6116.2300000000005</v>
      </c>
      <c r="H125" s="61">
        <v>6157.23</v>
      </c>
      <c r="I125" s="65">
        <v>-40.999999999999091</v>
      </c>
    </row>
    <row r="126" spans="3:9" outlineLevel="1" x14ac:dyDescent="0.2">
      <c r="F126" s="63" t="s">
        <v>85</v>
      </c>
      <c r="G126" s="61">
        <v>7165.64</v>
      </c>
      <c r="H126" s="61">
        <v>6119.76</v>
      </c>
      <c r="I126" s="65">
        <v>1045.8800000000001</v>
      </c>
    </row>
    <row r="127" spans="3:9" outlineLevel="1" x14ac:dyDescent="0.2">
      <c r="F127" s="63" t="s">
        <v>86</v>
      </c>
      <c r="G127" s="61">
        <v>9936.869999999999</v>
      </c>
      <c r="H127" s="61">
        <v>9420.7300000000014</v>
      </c>
      <c r="I127" s="65">
        <v>516.1399999999976</v>
      </c>
    </row>
    <row r="128" spans="3:9" outlineLevel="1" x14ac:dyDescent="0.2">
      <c r="F128" s="63" t="s">
        <v>87</v>
      </c>
      <c r="G128" s="61">
        <v>7053.31</v>
      </c>
      <c r="H128" s="61">
        <v>7711.1900000000005</v>
      </c>
      <c r="I128" s="65">
        <v>-657.88000000000011</v>
      </c>
    </row>
    <row r="129" spans="6:9" outlineLevel="1" x14ac:dyDescent="0.2">
      <c r="F129" s="17" t="s">
        <v>82</v>
      </c>
      <c r="G129" s="61">
        <v>35275.199999999997</v>
      </c>
      <c r="H129" s="61">
        <v>35355.300000000003</v>
      </c>
      <c r="I129" s="65">
        <v>-80.100000000000364</v>
      </c>
    </row>
    <row r="130" spans="6:9" outlineLevel="1" x14ac:dyDescent="0.2">
      <c r="F130" s="63" t="s">
        <v>84</v>
      </c>
      <c r="G130" s="61">
        <v>6038.2500000000009</v>
      </c>
      <c r="H130" s="61">
        <v>6435.02</v>
      </c>
      <c r="I130" s="65">
        <v>-396.76999999999953</v>
      </c>
    </row>
    <row r="131" spans="6:9" outlineLevel="1" x14ac:dyDescent="0.2">
      <c r="F131" s="63" t="s">
        <v>85</v>
      </c>
      <c r="G131" s="61">
        <v>9233.17</v>
      </c>
      <c r="H131" s="61">
        <v>9126.2100000000009</v>
      </c>
      <c r="I131" s="65">
        <v>106.95999999999913</v>
      </c>
    </row>
    <row r="132" spans="6:9" outlineLevel="1" x14ac:dyDescent="0.2">
      <c r="F132" s="63" t="s">
        <v>86</v>
      </c>
      <c r="G132" s="61">
        <v>4398.08</v>
      </c>
      <c r="H132" s="61">
        <v>4390.4000000000005</v>
      </c>
      <c r="I132" s="65">
        <v>7.6799999999993815</v>
      </c>
    </row>
    <row r="133" spans="6:9" outlineLevel="1" x14ac:dyDescent="0.2">
      <c r="F133" s="63" t="s">
        <v>87</v>
      </c>
      <c r="G133" s="61">
        <v>15605.7</v>
      </c>
      <c r="H133" s="61">
        <v>15403.67</v>
      </c>
      <c r="I133" s="65">
        <v>202.03000000000065</v>
      </c>
    </row>
    <row r="134" spans="6:9" outlineLevel="1" x14ac:dyDescent="0.2">
      <c r="F134" s="17" t="s">
        <v>83</v>
      </c>
      <c r="G134" s="61">
        <v>34136.03</v>
      </c>
      <c r="H134" s="61">
        <v>32711.109999999997</v>
      </c>
      <c r="I134" s="65">
        <v>1424.9200000000037</v>
      </c>
    </row>
    <row r="135" spans="6:9" outlineLevel="1" x14ac:dyDescent="0.2">
      <c r="F135" s="63" t="s">
        <v>84</v>
      </c>
      <c r="G135" s="61">
        <v>8388.92</v>
      </c>
      <c r="H135" s="61">
        <v>8137.15</v>
      </c>
      <c r="I135" s="65">
        <v>251.77000000000044</v>
      </c>
    </row>
    <row r="136" spans="6:9" outlineLevel="1" x14ac:dyDescent="0.2">
      <c r="F136" s="63" t="s">
        <v>85</v>
      </c>
      <c r="G136" s="61">
        <v>8659.9</v>
      </c>
      <c r="H136" s="61">
        <v>8636.67</v>
      </c>
      <c r="I136" s="65">
        <v>23.229999999999563</v>
      </c>
    </row>
    <row r="137" spans="6:9" outlineLevel="1" x14ac:dyDescent="0.2">
      <c r="F137" s="63" t="s">
        <v>86</v>
      </c>
      <c r="G137" s="61">
        <v>7351.7900000000009</v>
      </c>
      <c r="H137" s="61">
        <v>7137.49</v>
      </c>
      <c r="I137" s="65">
        <v>214.30000000000109</v>
      </c>
    </row>
    <row r="138" spans="6:9" outlineLevel="1" x14ac:dyDescent="0.2">
      <c r="F138" s="63" t="s">
        <v>87</v>
      </c>
      <c r="G138" s="61">
        <v>9735.4200000000019</v>
      </c>
      <c r="H138" s="61">
        <v>8799.7999999999993</v>
      </c>
      <c r="I138" s="65">
        <v>935.62000000000262</v>
      </c>
    </row>
    <row r="139" spans="6:9" outlineLevel="1" x14ac:dyDescent="0.2">
      <c r="F139" s="17" t="s">
        <v>96</v>
      </c>
      <c r="G139" s="61">
        <v>137997.85</v>
      </c>
      <c r="H139" s="61">
        <v>135237.47</v>
      </c>
      <c r="I139" s="65">
        <v>2760.3800000000037</v>
      </c>
    </row>
    <row r="140" spans="6:9" outlineLevel="1" x14ac:dyDescent="0.2"/>
    <row r="141" spans="6:9" outlineLevel="1" x14ac:dyDescent="0.2"/>
  </sheetData>
  <mergeCells count="1">
    <mergeCell ref="A3:E3"/>
  </mergeCells>
  <conditionalFormatting sqref="F4">
    <cfRule type="cellIs" dxfId="9" priority="1" operator="notEqual">
      <formula>0</formula>
    </cfRule>
  </conditionalFormatting>
  <hyperlinks>
    <hyperlink ref="F4" location="Overall_Error_Check" tooltip="Go to Overall Error Check" display="Overall_Error_Check" xr:uid="{EA808173-ECF6-4088-BFD6-81CA30339E2B}"/>
    <hyperlink ref="A3:E3" location="HL_Navigator" tooltip="Go to Navigator (Table of Contents)" display="Navigator" xr:uid="{79EE1A8E-5990-442D-A73A-0B472DC3C8DC}"/>
    <hyperlink ref="A3" location="HL_Navigator" display="Navigator" xr:uid="{CA3C204D-6E4C-42F4-B0E6-D01A45B501B7}"/>
  </hyperlink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39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40" t="str">
        <f ca="1">Model_Name</f>
        <v>SP Calculated Fields and Calculated Items.xlsx</v>
      </c>
    </row>
    <row r="3" spans="1:11" x14ac:dyDescent="0.2">
      <c r="A3" s="49" t="s">
        <v>1</v>
      </c>
      <c r="B3" s="49"/>
      <c r="C3" s="49"/>
      <c r="D3" s="49"/>
      <c r="E3" s="49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41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104</v>
      </c>
      <c r="I12" s="36">
        <f>(ROUND(GETPIVOTDATA("Variance ",'Calculated Fields'!$F$69)
-GETPIVOTDATA("Amount",'Calculated Items'!$F$117,"Type","Variance"),Rounding_Accuracy)&lt;&gt;0)*1</f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4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8" priority="3" operator="notEqual">
      <formula>0</formula>
    </cfRule>
  </conditionalFormatting>
  <conditionalFormatting sqref="I12">
    <cfRule type="cellIs" dxfId="7" priority="2" operator="notEqual">
      <formula>0</formula>
    </cfRule>
  </conditionalFormatting>
  <conditionalFormatting sqref="I12">
    <cfRule type="cellIs" dxfId="6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8" ma:contentTypeDescription="Create a new document." ma:contentTypeScope="" ma:versionID="2065a112f9ac8af0572f0fe5183967ae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0af206870a95402b1da570ef0bccdd5c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64314D-1966-4083-AAD5-7A97351D21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D04446-903C-4301-A39C-B57EDCB57BE1}">
  <ds:schemaRefs>
    <ds:schemaRef ds:uri="http://schemas.microsoft.com/office/2006/metadata/properties"/>
    <ds:schemaRef ds:uri="http://schemas.microsoft.com/office/infopath/2007/PartnerControls"/>
    <ds:schemaRef ds:uri="ff58d06b-05e3-4c65-85ba-22cd93c7683f"/>
    <ds:schemaRef ds:uri="ac914b5e-6dd4-4de9-b905-57df3d54023d"/>
  </ds:schemaRefs>
</ds:datastoreItem>
</file>

<file path=customXml/itemProps3.xml><?xml version="1.0" encoding="utf-8"?>
<ds:datastoreItem xmlns:ds="http://schemas.openxmlformats.org/officeDocument/2006/customXml" ds:itemID="{EDC095FF-7082-4EBD-BD71-E7DBEC16A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Calculated Fields</vt:lpstr>
      <vt:lpstr>Calculated Items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'Calculated Items'!HL_5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2025-03-21T02:53:30Z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