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tables/table4.xml" ContentType="application/vnd.openxmlformats-officedocument.spreadsheetml.table+xml"/>
  <Override PartName="/xl/queryTables/queryTable2.xml" ContentType="application/vnd.openxmlformats-officedocument.spreadsheetml.queryTable+xml"/>
  <Override PartName="/xl/tables/table5.xml" ContentType="application/vnd.openxmlformats-officedocument.spreadsheetml.table+xml"/>
  <Override PartName="/xl/queryTables/queryTable3.xml" ContentType="application/vnd.openxmlformats-officedocument.spreadsheetml.queryTable+xml"/>
  <Override PartName="/xl/tables/table6.xml" ContentType="application/vnd.openxmlformats-officedocument.spreadsheetml.table+xml"/>
  <Override PartName="/xl/queryTables/queryTable4.xml" ContentType="application/vnd.openxmlformats-officedocument.spreadsheetml.queryTable+xml"/>
  <Override PartName="/xl/tables/table7.xml" ContentType="application/vnd.openxmlformats-officedocument.spreadsheetml.table+xml"/>
  <Override PartName="/xl/tables/table8.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3.xml" ContentType="application/vnd.openxmlformats-officedocument.drawing+xml"/>
  <Override PartName="/xl/tables/table9.xml" ContentType="application/vnd.openxmlformats-officedocument.spreadsheetml.table+xml"/>
  <Override PartName="/xl/slicers/slicer1.xml" ContentType="application/vnd.ms-excel.slicer+xml"/>
  <Override PartName="/xl/timelines/timeline1.xml" ContentType="application/vnd.ms-excel.timelin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8.xml" ContentType="application/vnd.openxmlformats-officedocument.spreadsheetml.pivotTable+xml"/>
  <Override PartName="/xl/drawings/drawing4.xml" ContentType="application/vnd.openxmlformats-officedocument.drawing+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6"/>
  <workbookPr codeName="ThisWorkbook" defaultThemeVersion="166925"/>
  <mc:AlternateContent xmlns:mc="http://schemas.openxmlformats.org/markup-compatibility/2006">
    <mc:Choice Requires="x15">
      <x15ac:absPath xmlns:x15ac="http://schemas.microsoft.com/office/spreadsheetml/2010/11/ac" url="https://xlconsultingasia.sharepoint.com/sites/Blogging/Shared Documents/YouTube public files/"/>
    </mc:Choice>
  </mc:AlternateContent>
  <xr:revisionPtr revIDLastSave="122" documentId="8_{C4485172-2A2C-421E-BAA2-DC9E8A6C22FE}" xr6:coauthVersionLast="47" xr6:coauthVersionMax="47" xr10:uidLastSave="{B0490B91-641C-4B1E-A51D-FECD4F145DFB}"/>
  <bookViews>
    <workbookView xWindow="-108" yWindow="-108" windowWidth="23256" windowHeight="12456" tabRatio="867" firstSheet="9" activeTab="9" xr2:uid="{00000000-000D-0000-FFFF-FFFF00000000}"/>
  </bookViews>
  <sheets>
    <sheet name="Pivots" sheetId="172" r:id="rId1"/>
    <sheet name="PQ output demo" sheetId="176" r:id="rId2"/>
    <sheet name="Data" sheetId="62" r:id="rId3"/>
    <sheet name="Box &amp; whisker" sheetId="170" r:id="rId4"/>
    <sheet name="More PQ" sheetId="173" r:id="rId5"/>
    <sheet name="Merge1" sheetId="175" r:id="rId6"/>
    <sheet name="More PQ 2" sheetId="174" r:id="rId7"/>
    <sheet name="Match" sheetId="94" r:id="rId8"/>
    <sheet name="Dashboard" sheetId="108" r:id="rId9"/>
    <sheet name="Analyze data output" sheetId="171" r:id="rId10"/>
  </sheets>
  <definedNames>
    <definedName name="_xlnm._FilterDatabase" localSheetId="2" hidden="1">Data!$A$3:$J$131</definedName>
    <definedName name="_xlnm._FilterDatabase" localSheetId="7" hidden="1">Match!$A$4:$J$19</definedName>
    <definedName name="_xlchart.v1.0" hidden="1">'Box &amp; whisker'!$A$10:$A$33</definedName>
    <definedName name="_xlchart.v1.1" hidden="1">'Box &amp; whisker'!$C$10:$C$33</definedName>
    <definedName name="_xlchart.v1.2" hidden="1">'Box &amp; whisker'!$C$9</definedName>
    <definedName name="_xlchart.v1.3" hidden="1">'Box &amp; whisker'!$A$10:$A$33</definedName>
    <definedName name="_xlchart.v1.4" hidden="1">'Box &amp; whisker'!$C$10:$C$33</definedName>
    <definedName name="_xlchart.v1.5" hidden="1">'Box &amp; whisker'!$C$9</definedName>
    <definedName name="_xlcn.WorksheetConnection_PrintingexamplesA3J1321" hidden="1">Data!$A$3:$J$131</definedName>
    <definedName name="ExternalData_1" localSheetId="4" hidden="1">'More PQ'!$A$1:$J$25</definedName>
    <definedName name="ExternalData_1" localSheetId="6" hidden="1">'More PQ 2'!$A$1:$J$16</definedName>
    <definedName name="ExternalData_1" localSheetId="1" hidden="1">'PQ output demo'!$A$1:$J$129</definedName>
    <definedName name="ExternalData_2" localSheetId="5" hidden="1">Merge1!$A$1:$N$6</definedName>
    <definedName name="NativeTimeline_Date">#N/A</definedName>
    <definedName name="Sampling_status">#REF!</definedName>
    <definedName name="Slicer_Singer">#N/A</definedName>
    <definedName name="Slicer_Sponsor">#N/A</definedName>
    <definedName name="TextClean">#REF!</definedName>
  </definedNames>
  <calcPr calcId="191029"/>
  <pivotCaches>
    <pivotCache cacheId="0" r:id="rId11"/>
    <pivotCache cacheId="10" r:id="rId12"/>
    <pivotCache cacheId="38" r:id="rId13"/>
  </pivotCaches>
  <extLst>
    <ext xmlns:x14="http://schemas.microsoft.com/office/spreadsheetml/2009/9/main" uri="{BBE1A952-AA13-448e-AADC-164F8A28A991}">
      <x14:slicerCaches>
        <x14:slicerCache r:id="rId14"/>
        <x14:slicerCache r:id="rId15"/>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6"/>
      </x15:timelineCacheRefs>
    </ext>
    <ext xmlns:x15="http://schemas.microsoft.com/office/spreadsheetml/2010/11/main" uri="{FCE2AD5D-F65C-4FA6-A056-5C36A1767C68}">
      <x15:dataModel>
        <x15:modelTables>
          <x15:modelTable id="Range" name="Range" connection="WorksheetConnection_Printing examples!$A$3:$J$13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4" i="62" l="1" a="1"/>
  <c r="E134" i="62" s="1"/>
  <c r="D134" i="62"/>
  <c r="AE19" i="94"/>
  <c r="AE18" i="94"/>
  <c r="AE17" i="94"/>
  <c r="AE16" i="94"/>
  <c r="AE15" i="94"/>
  <c r="AE14" i="94"/>
  <c r="AE13" i="94"/>
  <c r="AE12" i="94"/>
  <c r="AE11" i="94"/>
  <c r="AE10" i="94"/>
  <c r="AE9" i="94"/>
  <c r="AE8" i="94"/>
  <c r="AE7" i="94"/>
  <c r="AE6" i="94"/>
  <c r="AE5" i="94"/>
  <c r="D33" i="170"/>
  <c r="D32" i="170"/>
  <c r="D31" i="170"/>
  <c r="D30" i="170"/>
  <c r="D29" i="170"/>
  <c r="D28" i="170"/>
  <c r="D27" i="170"/>
  <c r="D26" i="170"/>
  <c r="D25" i="170"/>
  <c r="D24" i="170"/>
  <c r="D23" i="170"/>
  <c r="D22" i="170"/>
  <c r="D21" i="170"/>
  <c r="D20" i="170"/>
  <c r="D19" i="170"/>
  <c r="D18" i="170"/>
  <c r="D17" i="170"/>
  <c r="D16" i="170"/>
  <c r="D15" i="170"/>
  <c r="D14" i="170"/>
  <c r="D13" i="170"/>
  <c r="D12" i="170"/>
  <c r="D11" i="170"/>
  <c r="D10" i="170"/>
  <c r="A33" i="170"/>
  <c r="A32" i="170"/>
  <c r="A31" i="170"/>
  <c r="A30" i="170"/>
  <c r="A29" i="170"/>
  <c r="A28" i="170"/>
  <c r="A27" i="170"/>
  <c r="A26" i="170"/>
  <c r="A25" i="170"/>
  <c r="A24" i="170"/>
  <c r="A23" i="170"/>
  <c r="A22" i="170"/>
  <c r="A21" i="170"/>
  <c r="A20" i="170"/>
  <c r="A19" i="170"/>
  <c r="A18" i="170"/>
  <c r="A17" i="170"/>
  <c r="A16" i="170"/>
  <c r="A15" i="170"/>
  <c r="A14" i="170"/>
  <c r="A13" i="170"/>
  <c r="A12" i="170"/>
  <c r="A11" i="170"/>
  <c r="A10" i="170"/>
  <c r="F13" i="94" l="1"/>
  <c r="F18" i="94"/>
  <c r="F12" i="94"/>
  <c r="F5" i="94"/>
  <c r="F19" i="94"/>
  <c r="F6" i="94"/>
  <c r="F11" i="94"/>
  <c r="F10" i="94"/>
  <c r="F17" i="94"/>
  <c r="F9" i="94"/>
  <c r="F8" i="94"/>
  <c r="F7" i="94"/>
  <c r="F16" i="94"/>
  <c r="F14" i="94"/>
  <c r="F15" i="94"/>
  <c r="E131" i="62"/>
  <c r="I131" i="62" s="1"/>
  <c r="E130" i="62"/>
  <c r="E129" i="62"/>
  <c r="E128" i="62"/>
  <c r="I128" i="62" s="1"/>
  <c r="E127" i="62"/>
  <c r="E126" i="62"/>
  <c r="F126" i="62" s="1"/>
  <c r="E125" i="62"/>
  <c r="L125" i="62" s="1"/>
  <c r="M125" i="62" s="1"/>
  <c r="E124" i="62"/>
  <c r="F124" i="62" s="1"/>
  <c r="E123" i="62"/>
  <c r="L123" i="62" s="1"/>
  <c r="M123" i="62" s="1"/>
  <c r="E122" i="62"/>
  <c r="F122" i="62" s="1"/>
  <c r="E121" i="62"/>
  <c r="L121" i="62" s="1"/>
  <c r="M121" i="62" s="1"/>
  <c r="E120" i="62"/>
  <c r="E119" i="62"/>
  <c r="I119" i="62" s="1"/>
  <c r="E118" i="62"/>
  <c r="L118" i="62" s="1"/>
  <c r="M118" i="62" s="1"/>
  <c r="E117" i="62"/>
  <c r="F117" i="62" s="1"/>
  <c r="E116" i="62"/>
  <c r="I116" i="62" s="1"/>
  <c r="E115" i="62"/>
  <c r="I115" i="62" s="1"/>
  <c r="E114" i="62"/>
  <c r="L114" i="62" s="1"/>
  <c r="M114" i="62" s="1"/>
  <c r="E113" i="62"/>
  <c r="F113" i="62" s="1"/>
  <c r="E112" i="62"/>
  <c r="E111" i="62"/>
  <c r="I111" i="62" s="1"/>
  <c r="E110" i="62"/>
  <c r="L110" i="62" s="1"/>
  <c r="M110" i="62" s="1"/>
  <c r="E109" i="62"/>
  <c r="L109" i="62" s="1"/>
  <c r="M109" i="62" s="1"/>
  <c r="E108" i="62"/>
  <c r="I108" i="62" s="1"/>
  <c r="E107" i="62"/>
  <c r="I107" i="62" s="1"/>
  <c r="E106" i="62"/>
  <c r="L106" i="62" s="1"/>
  <c r="M106" i="62" s="1"/>
  <c r="E105" i="62"/>
  <c r="E104" i="62"/>
  <c r="I104" i="62" s="1"/>
  <c r="E103" i="62"/>
  <c r="I103" i="62" s="1"/>
  <c r="E102" i="62"/>
  <c r="L102" i="62" s="1"/>
  <c r="M102" i="62" s="1"/>
  <c r="E101" i="62"/>
  <c r="L101" i="62" s="1"/>
  <c r="M101" i="62" s="1"/>
  <c r="E100" i="62"/>
  <c r="I100" i="62" s="1"/>
  <c r="E99" i="62"/>
  <c r="I99" i="62" s="1"/>
  <c r="E98" i="62"/>
  <c r="L98" i="62" s="1"/>
  <c r="M98" i="62" s="1"/>
  <c r="E97" i="62"/>
  <c r="L97" i="62" s="1"/>
  <c r="M97" i="62" s="1"/>
  <c r="E96" i="62"/>
  <c r="E95" i="62"/>
  <c r="I95" i="62" s="1"/>
  <c r="E94" i="62"/>
  <c r="L94" i="62" s="1"/>
  <c r="M94" i="62" s="1"/>
  <c r="E93" i="62"/>
  <c r="M93" i="62" s="1"/>
  <c r="E92" i="62"/>
  <c r="L92" i="62" s="1"/>
  <c r="M92" i="62" s="1"/>
  <c r="E91" i="62"/>
  <c r="F91" i="62" s="1"/>
  <c r="E90" i="62"/>
  <c r="L90" i="62" s="1"/>
  <c r="M90" i="62" s="1"/>
  <c r="E89" i="62"/>
  <c r="M89" i="62" s="1"/>
  <c r="E88" i="62"/>
  <c r="I88" i="62" s="1"/>
  <c r="E87" i="62"/>
  <c r="I87" i="62" s="1"/>
  <c r="E86" i="62"/>
  <c r="E85" i="62"/>
  <c r="L85" i="62" s="1"/>
  <c r="M85" i="62" s="1"/>
  <c r="E84" i="62"/>
  <c r="I84" i="62" s="1"/>
  <c r="E83" i="62"/>
  <c r="I83" i="62" s="1"/>
  <c r="E82" i="62"/>
  <c r="E81" i="62"/>
  <c r="L81" i="62" s="1"/>
  <c r="M81" i="62" s="1"/>
  <c r="E80" i="62"/>
  <c r="I80" i="62" s="1"/>
  <c r="E79" i="62"/>
  <c r="I79" i="62" s="1"/>
  <c r="E78" i="62"/>
  <c r="E77" i="62"/>
  <c r="L77" i="62" s="1"/>
  <c r="M77" i="62" s="1"/>
  <c r="E76" i="62"/>
  <c r="I76" i="62" s="1"/>
  <c r="E75" i="62"/>
  <c r="I75" i="62" s="1"/>
  <c r="E74" i="62"/>
  <c r="E73" i="62"/>
  <c r="L73" i="62" s="1"/>
  <c r="M73" i="62" s="1"/>
  <c r="E72" i="62"/>
  <c r="F72" i="62" s="1"/>
  <c r="E71" i="62"/>
  <c r="L71" i="62" s="1"/>
  <c r="M71" i="62" s="1"/>
  <c r="E70" i="62"/>
  <c r="F70" i="62" s="1"/>
  <c r="E69" i="62"/>
  <c r="L69" i="62" s="1"/>
  <c r="M69" i="62" s="1"/>
  <c r="E68" i="62"/>
  <c r="F68" i="62" s="1"/>
  <c r="E67" i="62"/>
  <c r="L67" i="62" s="1"/>
  <c r="M67" i="62" s="1"/>
  <c r="E66" i="62"/>
  <c r="L66" i="62" s="1"/>
  <c r="M66" i="62" s="1"/>
  <c r="E65" i="62"/>
  <c r="L65" i="62" s="1"/>
  <c r="M65" i="62" s="1"/>
  <c r="E64" i="62"/>
  <c r="F64" i="62" s="1"/>
  <c r="E63" i="62"/>
  <c r="L63" i="62" s="1"/>
  <c r="M63" i="62" s="1"/>
  <c r="E62" i="62"/>
  <c r="F62" i="62" s="1"/>
  <c r="E61" i="62"/>
  <c r="I61" i="62" s="1"/>
  <c r="E60" i="62"/>
  <c r="M60" i="62" s="1"/>
  <c r="E59" i="62"/>
  <c r="I59" i="62" s="1"/>
  <c r="E58" i="62"/>
  <c r="F58" i="62" s="1"/>
  <c r="E57" i="62"/>
  <c r="I57" i="62" s="1"/>
  <c r="E56" i="62"/>
  <c r="M56" i="62" s="1"/>
  <c r="E55" i="62"/>
  <c r="I55" i="62" s="1"/>
  <c r="E54" i="62"/>
  <c r="F54" i="62" s="1"/>
  <c r="E53" i="62"/>
  <c r="I53" i="62" s="1"/>
  <c r="E52" i="62"/>
  <c r="M52" i="62" s="1"/>
  <c r="E51" i="62"/>
  <c r="M51" i="62" s="1"/>
  <c r="E50" i="62"/>
  <c r="F50" i="62" s="1"/>
  <c r="E49" i="62"/>
  <c r="I49" i="62" s="1"/>
  <c r="E48" i="62"/>
  <c r="M48" i="62" s="1"/>
  <c r="E47" i="62"/>
  <c r="M47" i="62" s="1"/>
  <c r="E46" i="62"/>
  <c r="F46" i="62" s="1"/>
  <c r="E45" i="62"/>
  <c r="I45" i="62" s="1"/>
  <c r="E44" i="62"/>
  <c r="M44" i="62" s="1"/>
  <c r="E43" i="62"/>
  <c r="I43" i="62" s="1"/>
  <c r="E42" i="62"/>
  <c r="F42" i="62" s="1"/>
  <c r="E41" i="62"/>
  <c r="L41" i="62" s="1"/>
  <c r="M41" i="62" s="1"/>
  <c r="A41" i="62"/>
  <c r="A79" i="62" s="1"/>
  <c r="A117" i="62" s="1"/>
  <c r="E40" i="62"/>
  <c r="A40" i="62"/>
  <c r="A78" i="62" s="1"/>
  <c r="A116" i="62" s="1"/>
  <c r="E39" i="62"/>
  <c r="L39" i="62" s="1"/>
  <c r="M39" i="62" s="1"/>
  <c r="A39" i="62"/>
  <c r="A77" i="62" s="1"/>
  <c r="A115" i="62" s="1"/>
  <c r="E38" i="62"/>
  <c r="F38" i="62" s="1"/>
  <c r="A38" i="62"/>
  <c r="A76" i="62" s="1"/>
  <c r="A114" i="62" s="1"/>
  <c r="E37" i="62"/>
  <c r="L37" i="62" s="1"/>
  <c r="M37" i="62" s="1"/>
  <c r="A37" i="62"/>
  <c r="A75" i="62" s="1"/>
  <c r="A113" i="62" s="1"/>
  <c r="E36" i="62"/>
  <c r="F36" i="62" s="1"/>
  <c r="A36" i="62"/>
  <c r="A74" i="62" s="1"/>
  <c r="A112" i="62" s="1"/>
  <c r="E35" i="62"/>
  <c r="L35" i="62" s="1"/>
  <c r="M35" i="62" s="1"/>
  <c r="A35" i="62"/>
  <c r="A73" i="62" s="1"/>
  <c r="A111" i="62" s="1"/>
  <c r="E34" i="62"/>
  <c r="F34" i="62" s="1"/>
  <c r="A34" i="62"/>
  <c r="A72" i="62" s="1"/>
  <c r="A110" i="62" s="1"/>
  <c r="E33" i="62"/>
  <c r="L33" i="62" s="1"/>
  <c r="M33" i="62" s="1"/>
  <c r="A33" i="62"/>
  <c r="A71" i="62" s="1"/>
  <c r="A109" i="62" s="1"/>
  <c r="E32" i="62"/>
  <c r="F32" i="62" s="1"/>
  <c r="A32" i="62"/>
  <c r="A70" i="62" s="1"/>
  <c r="A108" i="62" s="1"/>
  <c r="E31" i="62"/>
  <c r="L31" i="62" s="1"/>
  <c r="M31" i="62" s="1"/>
  <c r="A31" i="62"/>
  <c r="A69" i="62" s="1"/>
  <c r="A107" i="62" s="1"/>
  <c r="E30" i="62"/>
  <c r="F30" i="62" s="1"/>
  <c r="A30" i="62"/>
  <c r="A68" i="62" s="1"/>
  <c r="A106" i="62" s="1"/>
  <c r="E29" i="62"/>
  <c r="L29" i="62" s="1"/>
  <c r="M29" i="62" s="1"/>
  <c r="A29" i="62"/>
  <c r="A67" i="62" s="1"/>
  <c r="A105" i="62" s="1"/>
  <c r="E28" i="62"/>
  <c r="F28" i="62" s="1"/>
  <c r="A28" i="62"/>
  <c r="A66" i="62" s="1"/>
  <c r="A104" i="62" s="1"/>
  <c r="E27" i="62"/>
  <c r="L27" i="62" s="1"/>
  <c r="M27" i="62" s="1"/>
  <c r="A27" i="62"/>
  <c r="A65" i="62" s="1"/>
  <c r="A103" i="62" s="1"/>
  <c r="E26" i="62"/>
  <c r="F26" i="62" s="1"/>
  <c r="A26" i="62"/>
  <c r="A64" i="62" s="1"/>
  <c r="A102" i="62" s="1"/>
  <c r="E25" i="62"/>
  <c r="L25" i="62" s="1"/>
  <c r="M25" i="62" s="1"/>
  <c r="A25" i="62"/>
  <c r="A63" i="62" s="1"/>
  <c r="A101" i="62" s="1"/>
  <c r="E24" i="62"/>
  <c r="F24" i="62" s="1"/>
  <c r="A24" i="62"/>
  <c r="A62" i="62" s="1"/>
  <c r="A100" i="62" s="1"/>
  <c r="E23" i="62"/>
  <c r="I23" i="62" s="1"/>
  <c r="A23" i="62"/>
  <c r="A61" i="62" s="1"/>
  <c r="A99" i="62" s="1"/>
  <c r="E22" i="62"/>
  <c r="M22" i="62" s="1"/>
  <c r="A22" i="62"/>
  <c r="A60" i="62" s="1"/>
  <c r="A98" i="62" s="1"/>
  <c r="E21" i="62"/>
  <c r="I21" i="62" s="1"/>
  <c r="A21" i="62"/>
  <c r="A59" i="62" s="1"/>
  <c r="A97" i="62" s="1"/>
  <c r="E20" i="62"/>
  <c r="F20" i="62" s="1"/>
  <c r="A20" i="62"/>
  <c r="A58" i="62" s="1"/>
  <c r="A96" i="62" s="1"/>
  <c r="E19" i="62"/>
  <c r="I19" i="62" s="1"/>
  <c r="A19" i="62"/>
  <c r="A57" i="62" s="1"/>
  <c r="A95" i="62" s="1"/>
  <c r="E18" i="62"/>
  <c r="M18" i="62" s="1"/>
  <c r="A18" i="62"/>
  <c r="A56" i="62" s="1"/>
  <c r="A94" i="62" s="1"/>
  <c r="E17" i="62"/>
  <c r="M17" i="62" s="1"/>
  <c r="A17" i="62"/>
  <c r="A55" i="62" s="1"/>
  <c r="A93" i="62" s="1"/>
  <c r="A131" i="62" s="1"/>
  <c r="E16" i="62"/>
  <c r="F16" i="62" s="1"/>
  <c r="A16" i="62"/>
  <c r="A54" i="62" s="1"/>
  <c r="A92" i="62" s="1"/>
  <c r="A130" i="62" s="1"/>
  <c r="E15" i="62"/>
  <c r="I15" i="62" s="1"/>
  <c r="A15" i="62"/>
  <c r="A53" i="62" s="1"/>
  <c r="A91" i="62" s="1"/>
  <c r="A129" i="62" s="1"/>
  <c r="E14" i="62"/>
  <c r="M14" i="62" s="1"/>
  <c r="A14" i="62"/>
  <c r="A52" i="62" s="1"/>
  <c r="A90" i="62" s="1"/>
  <c r="A128" i="62" s="1"/>
  <c r="E13" i="62"/>
  <c r="I13" i="62" s="1"/>
  <c r="A13" i="62"/>
  <c r="A51" i="62" s="1"/>
  <c r="A89" i="62" s="1"/>
  <c r="A127" i="62" s="1"/>
  <c r="E12" i="62"/>
  <c r="F12" i="62" s="1"/>
  <c r="A12" i="62"/>
  <c r="A50" i="62" s="1"/>
  <c r="A88" i="62" s="1"/>
  <c r="A126" i="62" s="1"/>
  <c r="E11" i="62"/>
  <c r="I11" i="62" s="1"/>
  <c r="A11" i="62"/>
  <c r="A49" i="62" s="1"/>
  <c r="A87" i="62" s="1"/>
  <c r="A125" i="62" s="1"/>
  <c r="E10" i="62"/>
  <c r="M10" i="62" s="1"/>
  <c r="A10" i="62"/>
  <c r="A48" i="62" s="1"/>
  <c r="A86" i="62" s="1"/>
  <c r="A124" i="62" s="1"/>
  <c r="E9" i="62"/>
  <c r="I9" i="62" s="1"/>
  <c r="A9" i="62"/>
  <c r="A47" i="62" s="1"/>
  <c r="A85" i="62" s="1"/>
  <c r="A123" i="62" s="1"/>
  <c r="E8" i="62"/>
  <c r="F8" i="62" s="1"/>
  <c r="A8" i="62"/>
  <c r="A46" i="62" s="1"/>
  <c r="A84" i="62" s="1"/>
  <c r="A122" i="62" s="1"/>
  <c r="E7" i="62"/>
  <c r="I7" i="62" s="1"/>
  <c r="A7" i="62"/>
  <c r="A45" i="62" s="1"/>
  <c r="A83" i="62" s="1"/>
  <c r="A121" i="62" s="1"/>
  <c r="E6" i="62"/>
  <c r="M6" i="62" s="1"/>
  <c r="A6" i="62"/>
  <c r="A44" i="62" s="1"/>
  <c r="A82" i="62" s="1"/>
  <c r="A120" i="62" s="1"/>
  <c r="E5" i="62"/>
  <c r="I5" i="62" s="1"/>
  <c r="A5" i="62"/>
  <c r="A43" i="62" s="1"/>
  <c r="A81" i="62" s="1"/>
  <c r="A119" i="62" s="1"/>
  <c r="E4" i="62"/>
  <c r="F4" i="62" s="1"/>
  <c r="A4" i="62"/>
  <c r="A42" i="62" s="1"/>
  <c r="A80" i="62" s="1"/>
  <c r="A118" i="62" s="1"/>
  <c r="I67" i="62" l="1"/>
  <c r="F118" i="62"/>
  <c r="I32" i="62"/>
  <c r="I110" i="62"/>
  <c r="F55" i="62"/>
  <c r="I94" i="62"/>
  <c r="I8" i="62"/>
  <c r="F6" i="62"/>
  <c r="I77" i="62"/>
  <c r="F22" i="62"/>
  <c r="F41" i="62"/>
  <c r="M55" i="62"/>
  <c r="I102" i="62"/>
  <c r="F13" i="62"/>
  <c r="I39" i="62"/>
  <c r="I51" i="62"/>
  <c r="F83" i="62"/>
  <c r="I85" i="62"/>
  <c r="I98" i="62"/>
  <c r="I106" i="62"/>
  <c r="F123" i="62"/>
  <c r="I124" i="62"/>
  <c r="L83" i="62"/>
  <c r="M83" i="62" s="1"/>
  <c r="I123" i="62"/>
  <c r="M4" i="62"/>
  <c r="F7" i="62"/>
  <c r="I31" i="62"/>
  <c r="F75" i="62"/>
  <c r="L122" i="62"/>
  <c r="M122" i="62" s="1"/>
  <c r="F125" i="62"/>
  <c r="F47" i="62"/>
  <c r="F66" i="62"/>
  <c r="I66" i="62"/>
  <c r="F79" i="62"/>
  <c r="I81" i="62"/>
  <c r="I86" i="62"/>
  <c r="L86" i="62"/>
  <c r="M86" i="62" s="1"/>
  <c r="F93" i="62"/>
  <c r="I93" i="62"/>
  <c r="F100" i="62"/>
  <c r="L100" i="62"/>
  <c r="M100" i="62" s="1"/>
  <c r="I109" i="62"/>
  <c r="F109" i="62"/>
  <c r="I120" i="62"/>
  <c r="F120" i="62"/>
  <c r="I130" i="62"/>
  <c r="F130" i="62"/>
  <c r="F9" i="62"/>
  <c r="M13" i="62"/>
  <c r="I18" i="62"/>
  <c r="I47" i="62"/>
  <c r="L79" i="62"/>
  <c r="M79" i="62" s="1"/>
  <c r="I82" i="62"/>
  <c r="L82" i="62"/>
  <c r="M82" i="62" s="1"/>
  <c r="L96" i="62"/>
  <c r="M96" i="62" s="1"/>
  <c r="F96" i="62"/>
  <c r="I105" i="62"/>
  <c r="F105" i="62"/>
  <c r="I112" i="62"/>
  <c r="F112" i="62"/>
  <c r="L127" i="62"/>
  <c r="M127" i="62" s="1"/>
  <c r="I127" i="62"/>
  <c r="M9" i="62"/>
  <c r="I17" i="62"/>
  <c r="M20" i="62"/>
  <c r="F23" i="62"/>
  <c r="I24" i="62"/>
  <c r="F25" i="62"/>
  <c r="L28" i="62"/>
  <c r="M28" i="62" s="1"/>
  <c r="F40" i="62"/>
  <c r="I40" i="62"/>
  <c r="I73" i="62"/>
  <c r="L75" i="62"/>
  <c r="M75" i="62" s="1"/>
  <c r="I78" i="62"/>
  <c r="L78" i="62"/>
  <c r="M78" i="62" s="1"/>
  <c r="F87" i="62"/>
  <c r="I89" i="62"/>
  <c r="F92" i="62"/>
  <c r="I96" i="62"/>
  <c r="I101" i="62"/>
  <c r="F101" i="62"/>
  <c r="L105" i="62"/>
  <c r="M105" i="62" s="1"/>
  <c r="F108" i="62"/>
  <c r="L108" i="62"/>
  <c r="M108" i="62" s="1"/>
  <c r="L112" i="62"/>
  <c r="M112" i="62" s="1"/>
  <c r="F11" i="62"/>
  <c r="M23" i="62"/>
  <c r="L24" i="62"/>
  <c r="M24" i="62" s="1"/>
  <c r="F33" i="62"/>
  <c r="I74" i="62"/>
  <c r="L74" i="62"/>
  <c r="M74" i="62" s="1"/>
  <c r="L87" i="62"/>
  <c r="M87" i="62" s="1"/>
  <c r="I92" i="62"/>
  <c r="I97" i="62"/>
  <c r="F97" i="62"/>
  <c r="L104" i="62"/>
  <c r="M104" i="62" s="1"/>
  <c r="F104" i="62"/>
  <c r="I129" i="62"/>
  <c r="F129" i="62"/>
  <c r="L129" i="62"/>
  <c r="M129" i="62" s="1"/>
  <c r="L128" i="62"/>
  <c r="M128" i="62" s="1"/>
  <c r="L131" i="62"/>
  <c r="M131" i="62" s="1"/>
  <c r="M5" i="62"/>
  <c r="I6" i="62"/>
  <c r="M7" i="62"/>
  <c r="M8" i="62"/>
  <c r="F10" i="62"/>
  <c r="F17" i="62"/>
  <c r="M19" i="62"/>
  <c r="M21" i="62"/>
  <c r="I22" i="62"/>
  <c r="I27" i="62"/>
  <c r="I28" i="62"/>
  <c r="F29" i="62"/>
  <c r="L40" i="62"/>
  <c r="M40" i="62" s="1"/>
  <c r="M43" i="62"/>
  <c r="F51" i="62"/>
  <c r="M59" i="62"/>
  <c r="F67" i="62"/>
  <c r="I68" i="62"/>
  <c r="F73" i="62"/>
  <c r="F74" i="62"/>
  <c r="F77" i="62"/>
  <c r="F78" i="62"/>
  <c r="F81" i="62"/>
  <c r="F82" i="62"/>
  <c r="F85" i="62"/>
  <c r="F86" i="62"/>
  <c r="F89" i="62"/>
  <c r="F94" i="62"/>
  <c r="F98" i="62"/>
  <c r="F102" i="62"/>
  <c r="F106" i="62"/>
  <c r="F110" i="62"/>
  <c r="I117" i="62"/>
  <c r="L117" i="62"/>
  <c r="M117" i="62" s="1"/>
  <c r="I118" i="62"/>
  <c r="M120" i="62"/>
  <c r="I122" i="62"/>
  <c r="F127" i="62"/>
  <c r="F131" i="62"/>
  <c r="F5" i="62"/>
  <c r="I12" i="62"/>
  <c r="F21" i="62"/>
  <c r="L32" i="62"/>
  <c r="M32" i="62" s="1"/>
  <c r="I35" i="62"/>
  <c r="I36" i="62"/>
  <c r="F37" i="62"/>
  <c r="F43" i="62"/>
  <c r="F59" i="62"/>
  <c r="F69" i="62"/>
  <c r="I91" i="62"/>
  <c r="F114" i="62"/>
  <c r="F116" i="62"/>
  <c r="I121" i="62"/>
  <c r="L36" i="62"/>
  <c r="M36" i="62" s="1"/>
  <c r="I69" i="62"/>
  <c r="L91" i="62"/>
  <c r="M91" i="62" s="1"/>
  <c r="I113" i="62"/>
  <c r="L113" i="62"/>
  <c r="M113" i="62" s="1"/>
  <c r="I114" i="62"/>
  <c r="L116" i="62"/>
  <c r="M116" i="62" s="1"/>
  <c r="I10" i="62"/>
  <c r="M11" i="62"/>
  <c r="M12" i="62"/>
  <c r="F14" i="62"/>
  <c r="F15" i="62"/>
  <c r="I16" i="62"/>
  <c r="I25" i="62"/>
  <c r="I26" i="62"/>
  <c r="I29" i="62"/>
  <c r="I30" i="62"/>
  <c r="I33" i="62"/>
  <c r="I34" i="62"/>
  <c r="I37" i="62"/>
  <c r="I38" i="62"/>
  <c r="I41" i="62"/>
  <c r="I42" i="62"/>
  <c r="F44" i="62"/>
  <c r="F45" i="62"/>
  <c r="I46" i="62"/>
  <c r="F48" i="62"/>
  <c r="F49" i="62"/>
  <c r="I50" i="62"/>
  <c r="F52" i="62"/>
  <c r="F53" i="62"/>
  <c r="I54" i="62"/>
  <c r="F56" i="62"/>
  <c r="F57" i="62"/>
  <c r="I58" i="62"/>
  <c r="F60" i="62"/>
  <c r="F61" i="62"/>
  <c r="I62" i="62"/>
  <c r="F63" i="62"/>
  <c r="L68" i="62"/>
  <c r="M68" i="62" s="1"/>
  <c r="I70" i="62"/>
  <c r="F71" i="62"/>
  <c r="F76" i="62"/>
  <c r="F80" i="62"/>
  <c r="F84" i="62"/>
  <c r="F88" i="62"/>
  <c r="F95" i="62"/>
  <c r="F99" i="62"/>
  <c r="F103" i="62"/>
  <c r="F107" i="62"/>
  <c r="F111" i="62"/>
  <c r="F115" i="62"/>
  <c r="F119" i="62"/>
  <c r="L124" i="62"/>
  <c r="M124" i="62" s="1"/>
  <c r="I125" i="62"/>
  <c r="I126" i="62"/>
  <c r="L130" i="62"/>
  <c r="M130" i="62" s="1"/>
  <c r="I4" i="62"/>
  <c r="I14" i="62"/>
  <c r="M15" i="62"/>
  <c r="M16" i="62"/>
  <c r="F18" i="62"/>
  <c r="F19" i="62"/>
  <c r="I20" i="62"/>
  <c r="L26" i="62"/>
  <c r="M26" i="62" s="1"/>
  <c r="F27" i="62"/>
  <c r="L30" i="62"/>
  <c r="M30" i="62" s="1"/>
  <c r="F31" i="62"/>
  <c r="L34" i="62"/>
  <c r="M34" i="62" s="1"/>
  <c r="F35" i="62"/>
  <c r="L38" i="62"/>
  <c r="M38" i="62" s="1"/>
  <c r="F39" i="62"/>
  <c r="M42" i="62"/>
  <c r="I44" i="62"/>
  <c r="M45" i="62"/>
  <c r="M46" i="62"/>
  <c r="I48" i="62"/>
  <c r="M49" i="62"/>
  <c r="M50" i="62"/>
  <c r="I52" i="62"/>
  <c r="M53" i="62"/>
  <c r="M54" i="62"/>
  <c r="I56" i="62"/>
  <c r="M57" i="62"/>
  <c r="M58" i="62"/>
  <c r="I60" i="62"/>
  <c r="M61" i="62"/>
  <c r="L62" i="62"/>
  <c r="M62" i="62" s="1"/>
  <c r="I63" i="62"/>
  <c r="I64" i="62"/>
  <c r="F65" i="62"/>
  <c r="L70" i="62"/>
  <c r="M70" i="62" s="1"/>
  <c r="I71" i="62"/>
  <c r="I72" i="62"/>
  <c r="L76" i="62"/>
  <c r="M76" i="62" s="1"/>
  <c r="L80" i="62"/>
  <c r="M80" i="62" s="1"/>
  <c r="L84" i="62"/>
  <c r="M84" i="62" s="1"/>
  <c r="L88" i="62"/>
  <c r="M88" i="62" s="1"/>
  <c r="F90" i="62"/>
  <c r="L95" i="62"/>
  <c r="M95" i="62" s="1"/>
  <c r="L99" i="62"/>
  <c r="M99" i="62" s="1"/>
  <c r="L103" i="62"/>
  <c r="M103" i="62" s="1"/>
  <c r="L107" i="62"/>
  <c r="M107" i="62" s="1"/>
  <c r="L111" i="62"/>
  <c r="M111" i="62" s="1"/>
  <c r="L115" i="62"/>
  <c r="M115" i="62" s="1"/>
  <c r="L119" i="62"/>
  <c r="M119" i="62" s="1"/>
  <c r="F121" i="62"/>
  <c r="M126" i="62"/>
  <c r="F128" i="62"/>
  <c r="L64" i="62"/>
  <c r="M64" i="62" s="1"/>
  <c r="I65" i="62"/>
  <c r="M72" i="62"/>
  <c r="I90" i="6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5433E5B-9BEE-461D-9FDD-24349960531C}" keepAlive="1" name="Query - ActorTable" description="Connection to the 'ActorTable' query in the workbook." type="5" refreshedVersion="0" background="1">
    <dbPr connection="Provider=Microsoft.Mashup.OleDb.1;Data Source=$Workbook$;Location=ActorTable;Extended Properties=&quot;&quot;" command="SELECT * FROM [ActorTable]"/>
  </connection>
  <connection id="2" xr16:uid="{397BD2AF-6D9B-41A0-9F3B-A06AF9118EDA}" keepAlive="1" name="Query - ByMovie" description="Connection to the 'ByMovie' query in the workbook." type="5" refreshedVersion="0" background="1">
    <dbPr connection="Provider=Microsoft.Mashup.OleDb.1;Data Source=$Workbook$;Location=ByMovie;Extended Properties=&quot;&quot;" command="SELECT * FROM [ByMovie]"/>
  </connection>
  <connection id="3" xr16:uid="{E6A2C11F-F2EE-471F-A1C1-E2129C579F93}" keepAlive="1" name="Query - FuzzyMatch" description="Connection to the 'FuzzyMatch' query in the workbook." type="5" refreshedVersion="0" background="1">
    <dbPr connection="Provider=Microsoft.Mashup.OleDb.1;Data Source=$Workbook$;Location=FuzzyMatch;Extended Properties=&quot;&quot;" command="SELECT * FROM [FuzzyMatch]"/>
  </connection>
  <connection id="4" xr16:uid="{C0726F8B-1572-495B-9602-B8C53DE87BE0}" keepAlive="1" name="Query - Merge1" description="Connection to the 'Merge1' query in the workbook." type="5" refreshedVersion="8" background="1" saveData="1">
    <dbPr connection="Provider=Microsoft.Mashup.OleDb.1;Data Source=$Workbook$;Location=Merge1;Extended Properties=&quot;&quot;" command="SELECT * FROM [Merge1]"/>
  </connection>
  <connection id="5" xr16:uid="{35DD54BF-BF39-4244-A8AC-51DF439E44C9}" keepAlive="1" name="Query - Table10" description="Connection to the 'Table10' query in the workbook." type="5" refreshedVersion="8" background="1" saveData="1">
    <dbPr connection="Provider=Microsoft.Mashup.OleDb.1;Data Source=$Workbook$;Location=Table10;Extended Properties=&quot;&quot;" command="SELECT * FROM [Table10]"/>
  </connection>
  <connection id="6" xr16:uid="{0288CF4C-3F5C-43F8-8A92-D6A9973D874F}" keepAlive="1" name="Query - Table2" description="Connection to the 'Table2' query in the workbook." type="5" refreshedVersion="8" background="1" saveData="1">
    <dbPr connection="Provider=Microsoft.Mashup.OleDb.1;Data Source=$Workbook$;Location=Table2;Extended Properties=&quot;&quot;" command="SELECT * FROM [Table2]"/>
  </connection>
  <connection id="7" xr16:uid="{AC436600-CBB7-4C15-AA22-BDDA33283331}" keepAlive="1" name="Query - Table3" description="Connection to the 'Table3' query in the workbook." type="5" refreshedVersion="8" background="1" saveData="1">
    <dbPr connection="Provider=Microsoft.Mashup.OleDb.1;Data Source=$Workbook$;Location=Table3;Extended Properties=&quot;&quot;" command="SELECT * FROM [Table3]"/>
  </connection>
  <connection id="8" xr16:uid="{B2A99691-988E-403E-99DA-04FEB79DD5CC}" keepAlive="1" name="Query - Table6" description="Connection to the 'Table6' query in the workbook." type="5" refreshedVersion="8" background="1" saveData="1">
    <dbPr connection="Provider=Microsoft.Mashup.OleDb.1;Data Source=$Workbook$;Location=Table6;Extended Properties=&quot;&quot;" command="SELECT * FROM [Table6]"/>
  </connection>
  <connection id="9" xr16:uid="{014178B6-3FFB-40F9-AB2B-9B983763AFDB}"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10" xr16:uid="{8BF1203C-11DB-451B-A746-B091AAAD435C}" name="WorksheetConnection_Printing examples!$A$3:$J$132" type="102" refreshedVersion="8" minRefreshableVersion="5">
    <extLst>
      <ext xmlns:x15="http://schemas.microsoft.com/office/spreadsheetml/2010/11/main" uri="{DE250136-89BD-433C-8126-D09CA5730AF9}">
        <x15:connection id="Range">
          <x15:rangePr sourceName="_xlcn.WorksheetConnection_PrintingexamplesA3J1321"/>
        </x15:connection>
      </ext>
    </extLst>
  </connection>
</connection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<sst xmlns="http://schemas.openxmlformats.org/spreadsheetml/2006/main" count="1150" uniqueCount="122">
  <si>
    <t>Ref</t>
  </si>
  <si>
    <t>Click here to go to introduction</t>
  </si>
  <si>
    <t>Income</t>
  </si>
  <si>
    <t>Facilitator - David Benaim</t>
  </si>
  <si>
    <t>Mirror</t>
  </si>
  <si>
    <t>Chart</t>
  </si>
  <si>
    <t>Check</t>
  </si>
  <si>
    <t>Employee</t>
  </si>
  <si>
    <t>Units sold</t>
  </si>
  <si>
    <t>Price per unit</t>
  </si>
  <si>
    <t>Item sold</t>
  </si>
  <si>
    <t>Raw materials</t>
  </si>
  <si>
    <t>Gross profit</t>
  </si>
  <si>
    <t>Notes</t>
  </si>
  <si>
    <t>Kong</t>
  </si>
  <si>
    <t>Wheel</t>
  </si>
  <si>
    <t>Raw materials very specialised so expensive</t>
  </si>
  <si>
    <t>Engine</t>
  </si>
  <si>
    <t>James</t>
  </si>
  <si>
    <t>Tyres</t>
  </si>
  <si>
    <t>Breakeven</t>
  </si>
  <si>
    <t>Solyna</t>
  </si>
  <si>
    <t>Steering wheel</t>
  </si>
  <si>
    <t>Misestimate of costs</t>
  </si>
  <si>
    <t>Highest amount</t>
  </si>
  <si>
    <t>Solyna's Rock &amp; ride Siem Reap sales</t>
  </si>
  <si>
    <t>Date</t>
  </si>
  <si>
    <t>Income (per invoice)</t>
  </si>
  <si>
    <t>Vatey</t>
  </si>
  <si>
    <t>Sammy</t>
  </si>
  <si>
    <t>High cost, client is choosing another company now</t>
  </si>
  <si>
    <t>Coca Cola</t>
  </si>
  <si>
    <t>Apple</t>
  </si>
  <si>
    <t>Exercises</t>
  </si>
  <si>
    <t>Sales</t>
  </si>
  <si>
    <t>Cambodia</t>
  </si>
  <si>
    <t>Country</t>
  </si>
  <si>
    <t>Kratie</t>
  </si>
  <si>
    <t>Siem Reap</t>
  </si>
  <si>
    <t>Phnom Penh</t>
  </si>
  <si>
    <t>Britney Spears</t>
  </si>
  <si>
    <t>City</t>
  </si>
  <si>
    <t>Answer</t>
  </si>
  <si>
    <t>Honda</t>
  </si>
  <si>
    <t>Madonna</t>
  </si>
  <si>
    <t>Microsoft</t>
  </si>
  <si>
    <t>Adele</t>
  </si>
  <si>
    <t>Bangkok</t>
  </si>
  <si>
    <t>Facebook</t>
  </si>
  <si>
    <t>Justin Bieber</t>
  </si>
  <si>
    <t>Katy Perry</t>
  </si>
  <si>
    <t>Facebook likes (M)</t>
  </si>
  <si>
    <t>Sponsor</t>
  </si>
  <si>
    <t>Concert sales</t>
  </si>
  <si>
    <t>Thailand</t>
  </si>
  <si>
    <t>Grand Total</t>
  </si>
  <si>
    <t>Siem reap</t>
  </si>
  <si>
    <t>Raw data</t>
  </si>
  <si>
    <t>Revenue ($M)</t>
  </si>
  <si>
    <t>Pivots area</t>
  </si>
  <si>
    <t>Sum of Revenue ($M)</t>
  </si>
  <si>
    <t>Sum of Facebook likes (M)</t>
  </si>
  <si>
    <t>Feb</t>
  </si>
  <si>
    <t>Mar</t>
  </si>
  <si>
    <t>Apr</t>
  </si>
  <si>
    <t>May</t>
  </si>
  <si>
    <t>Jun</t>
  </si>
  <si>
    <t>Sum of Sales</t>
  </si>
  <si>
    <t>Row Labels</t>
  </si>
  <si>
    <t>Column Labels</t>
  </si>
  <si>
    <t>Charts Area (Solution)</t>
  </si>
  <si>
    <t>Singer</t>
  </si>
  <si>
    <t>Count of Revenue ($M)</t>
  </si>
  <si>
    <t>Female spectators</t>
  </si>
  <si>
    <t>Male spectators</t>
  </si>
  <si>
    <r>
      <t xml:space="preserve">What was the total </t>
    </r>
    <r>
      <rPr>
        <u/>
        <sz val="11"/>
        <color theme="1"/>
        <rFont val="Calibri"/>
        <family val="2"/>
        <scheme val="minor"/>
      </rPr>
      <t xml:space="preserve">facebook likes </t>
    </r>
    <r>
      <rPr>
        <sz val="11"/>
        <color theme="1"/>
        <rFont val="Calibri"/>
        <family val="2"/>
        <scheme val="minor"/>
      </rPr>
      <t xml:space="preserve">in </t>
    </r>
    <r>
      <rPr>
        <b/>
        <sz val="11"/>
        <color theme="1"/>
        <rFont val="Calibri"/>
        <family val="2"/>
        <scheme val="minor"/>
      </rPr>
      <t>July</t>
    </r>
    <r>
      <rPr>
        <sz val="11"/>
        <color theme="1"/>
        <rFont val="Calibri"/>
        <family val="2"/>
        <scheme val="minor"/>
      </rPr>
      <t>?</t>
    </r>
  </si>
  <si>
    <r>
      <t xml:space="preserve">What were </t>
    </r>
    <r>
      <rPr>
        <u/>
        <sz val="11"/>
        <color theme="1"/>
        <rFont val="Calibri"/>
        <family val="2"/>
        <scheme val="minor"/>
      </rPr>
      <t xml:space="preserve">sales </t>
    </r>
    <r>
      <rPr>
        <sz val="11"/>
        <color theme="1"/>
        <rFont val="Calibri"/>
        <family val="2"/>
        <scheme val="minor"/>
      </rPr>
      <t xml:space="preserve">of </t>
    </r>
    <r>
      <rPr>
        <b/>
        <sz val="11"/>
        <color theme="1"/>
        <rFont val="Calibri"/>
        <family val="2"/>
        <scheme val="minor"/>
      </rPr>
      <t>Madonna (singer)</t>
    </r>
    <r>
      <rPr>
        <sz val="11"/>
        <color theme="1"/>
        <rFont val="Calibri"/>
        <family val="2"/>
        <scheme val="minor"/>
      </rPr>
      <t xml:space="preserve"> in </t>
    </r>
    <r>
      <rPr>
        <b/>
        <sz val="11"/>
        <color theme="1"/>
        <rFont val="Calibri"/>
        <family val="2"/>
        <scheme val="minor"/>
      </rPr>
      <t>August</t>
    </r>
    <r>
      <rPr>
        <sz val="11"/>
        <color theme="1"/>
        <rFont val="Calibri"/>
        <family val="2"/>
        <scheme val="minor"/>
      </rPr>
      <t>?</t>
    </r>
  </si>
  <si>
    <r>
      <t xml:space="preserve">Which </t>
    </r>
    <r>
      <rPr>
        <b/>
        <sz val="11"/>
        <color theme="1"/>
        <rFont val="Calibri"/>
        <family val="2"/>
        <scheme val="minor"/>
      </rPr>
      <t xml:space="preserve">city </t>
    </r>
    <r>
      <rPr>
        <sz val="11"/>
        <color theme="1"/>
        <rFont val="Calibri"/>
        <family val="2"/>
        <scheme val="minor"/>
      </rPr>
      <t xml:space="preserve">had the highest number of </t>
    </r>
    <r>
      <rPr>
        <u/>
        <sz val="11"/>
        <color theme="1"/>
        <rFont val="Calibri"/>
        <family val="2"/>
        <scheme val="minor"/>
      </rPr>
      <t>sales</t>
    </r>
    <r>
      <rPr>
        <sz val="11"/>
        <color theme="1"/>
        <rFont val="Calibri"/>
        <family val="2"/>
        <scheme val="minor"/>
      </rPr>
      <t>? How much</t>
    </r>
  </si>
  <si>
    <r>
      <t>F</t>
    </r>
    <r>
      <rPr>
        <u/>
        <sz val="11"/>
        <color theme="1"/>
        <rFont val="Calibri"/>
        <family val="2"/>
        <scheme val="minor"/>
      </rPr>
      <t xml:space="preserve">acebook likes </t>
    </r>
    <r>
      <rPr>
        <sz val="11"/>
        <color theme="1"/>
        <rFont val="Calibri"/>
        <family val="2"/>
        <scheme val="minor"/>
      </rPr>
      <t xml:space="preserve">for </t>
    </r>
    <r>
      <rPr>
        <b/>
        <sz val="11"/>
        <color theme="1"/>
        <rFont val="Calibri"/>
        <family val="2"/>
        <scheme val="minor"/>
      </rPr>
      <t xml:space="preserve">Coca cola's </t>
    </r>
    <r>
      <rPr>
        <sz val="11"/>
        <color theme="1"/>
        <rFont val="Calibri"/>
        <family val="2"/>
        <scheme val="minor"/>
      </rPr>
      <t xml:space="preserve">sponsored </t>
    </r>
    <r>
      <rPr>
        <b/>
        <sz val="11"/>
        <color theme="1"/>
        <rFont val="Calibri"/>
        <family val="2"/>
        <scheme val="minor"/>
      </rPr>
      <t xml:space="preserve">Cambodia </t>
    </r>
    <r>
      <rPr>
        <sz val="11"/>
        <color theme="1"/>
        <rFont val="Calibri"/>
        <family val="2"/>
        <scheme val="minor"/>
      </rPr>
      <t>events?</t>
    </r>
  </si>
  <si>
    <r>
      <rPr>
        <b/>
        <sz val="11"/>
        <color theme="1"/>
        <rFont val="Calibri"/>
        <family val="2"/>
        <scheme val="minor"/>
      </rPr>
      <t xml:space="preserve">City </t>
    </r>
    <r>
      <rPr>
        <sz val="11"/>
        <color theme="1"/>
        <rFont val="Calibri"/>
        <family val="2"/>
        <scheme val="minor"/>
      </rPr>
      <t xml:space="preserve">with most </t>
    </r>
    <r>
      <rPr>
        <u/>
        <sz val="11"/>
        <color theme="1"/>
        <rFont val="Calibri"/>
        <family val="2"/>
        <scheme val="minor"/>
      </rPr>
      <t xml:space="preserve">sales </t>
    </r>
    <r>
      <rPr>
        <sz val="11"/>
        <color theme="1"/>
        <rFont val="Calibri"/>
        <family val="2"/>
        <scheme val="minor"/>
      </rPr>
      <t xml:space="preserve">for </t>
    </r>
    <r>
      <rPr>
        <b/>
        <sz val="11"/>
        <color theme="1"/>
        <rFont val="Calibri"/>
        <family val="2"/>
        <scheme val="minor"/>
      </rPr>
      <t>Madonna (singer)</t>
    </r>
    <r>
      <rPr>
        <sz val="11"/>
        <color theme="1"/>
        <rFont val="Calibri"/>
        <family val="2"/>
        <scheme val="minor"/>
      </rPr>
      <t>? How much</t>
    </r>
  </si>
  <si>
    <r>
      <rPr>
        <b/>
        <sz val="11"/>
        <color theme="1"/>
        <rFont val="Calibri"/>
        <family val="2"/>
        <scheme val="minor"/>
      </rPr>
      <t xml:space="preserve">City </t>
    </r>
    <r>
      <rPr>
        <sz val="11"/>
        <color theme="1"/>
        <rFont val="Calibri"/>
        <family val="2"/>
        <scheme val="minor"/>
      </rPr>
      <t xml:space="preserve">with most </t>
    </r>
    <r>
      <rPr>
        <u/>
        <sz val="11"/>
        <color theme="1"/>
        <rFont val="Calibri"/>
        <family val="2"/>
        <scheme val="minor"/>
      </rPr>
      <t xml:space="preserve">sales </t>
    </r>
    <r>
      <rPr>
        <sz val="11"/>
        <color theme="1"/>
        <rFont val="Calibri"/>
        <family val="2"/>
        <scheme val="minor"/>
      </rPr>
      <t xml:space="preserve">for </t>
    </r>
    <r>
      <rPr>
        <b/>
        <sz val="11"/>
        <color theme="1"/>
        <rFont val="Calibri"/>
        <family val="2"/>
        <scheme val="minor"/>
      </rPr>
      <t>Madonna</t>
    </r>
    <r>
      <rPr>
        <sz val="11"/>
        <color theme="1"/>
        <rFont val="Calibri"/>
        <family val="2"/>
        <scheme val="minor"/>
      </rPr>
      <t xml:space="preserve"> &amp; </t>
    </r>
    <r>
      <rPr>
        <b/>
        <sz val="11"/>
        <color theme="1"/>
        <rFont val="Calibri"/>
        <family val="2"/>
        <scheme val="minor"/>
      </rPr>
      <t>Honda Sponsor</t>
    </r>
    <r>
      <rPr>
        <sz val="11"/>
        <color theme="1"/>
        <rFont val="Calibri"/>
        <family val="2"/>
        <scheme val="minor"/>
      </rPr>
      <t>? How much</t>
    </r>
  </si>
  <si>
    <t>Using Pivot tables, find the answers to the questions below. Once you have an answer, go back to zero, and add new items to the Pivot Table.</t>
  </si>
  <si>
    <r>
      <t xml:space="preserve">Total </t>
    </r>
    <r>
      <rPr>
        <u/>
        <sz val="11"/>
        <color theme="1"/>
        <rFont val="Calibri"/>
        <family val="2"/>
        <scheme val="minor"/>
      </rPr>
      <t xml:space="preserve">Female spectators </t>
    </r>
    <r>
      <rPr>
        <sz val="11"/>
        <color theme="1"/>
        <rFont val="Calibri"/>
        <family val="2"/>
        <scheme val="minor"/>
      </rPr>
      <t xml:space="preserve">for </t>
    </r>
    <r>
      <rPr>
        <b/>
        <sz val="11"/>
        <color theme="1"/>
        <rFont val="Calibri"/>
        <family val="2"/>
        <scheme val="minor"/>
      </rPr>
      <t>Phnom Penh (city)</t>
    </r>
    <r>
      <rPr>
        <sz val="11"/>
        <color theme="1"/>
        <rFont val="Calibri"/>
        <family val="2"/>
        <scheme val="minor"/>
      </rPr>
      <t>?</t>
    </r>
  </si>
  <si>
    <r>
      <t xml:space="preserve">Question. </t>
    </r>
    <r>
      <rPr>
        <b/>
        <sz val="11"/>
        <color theme="1"/>
        <rFont val="Calibri"/>
        <family val="2"/>
        <scheme val="minor"/>
      </rPr>
      <t>Category = bold</t>
    </r>
    <r>
      <rPr>
        <sz val="11"/>
        <color theme="1"/>
        <rFont val="Calibri"/>
        <family val="2"/>
        <scheme val="minor"/>
      </rPr>
      <t xml:space="preserve">, </t>
    </r>
    <r>
      <rPr>
        <u/>
        <sz val="11"/>
        <color theme="1"/>
        <rFont val="Calibri"/>
        <family val="2"/>
        <scheme val="minor"/>
      </rPr>
      <t>calculation = underline</t>
    </r>
  </si>
  <si>
    <r>
      <t xml:space="preserve">Total spectators (F+M) for </t>
    </r>
    <r>
      <rPr>
        <b/>
        <sz val="11"/>
        <color theme="1"/>
        <rFont val="Calibri"/>
        <family val="2"/>
        <scheme val="minor"/>
      </rPr>
      <t xml:space="preserve">Phnom Penh </t>
    </r>
    <r>
      <rPr>
        <sz val="11"/>
        <color theme="1"/>
        <rFont val="Calibri"/>
        <family val="2"/>
        <scheme val="minor"/>
      </rPr>
      <t xml:space="preserve">events in </t>
    </r>
    <r>
      <rPr>
        <b/>
        <sz val="11"/>
        <color theme="1"/>
        <rFont val="Calibri"/>
        <family val="2"/>
        <scheme val="minor"/>
      </rPr>
      <t>August</t>
    </r>
    <r>
      <rPr>
        <sz val="11"/>
        <color theme="1"/>
        <rFont val="Calibri"/>
        <family val="2"/>
        <scheme val="minor"/>
      </rPr>
      <t>?</t>
    </r>
  </si>
  <si>
    <t>Jul</t>
  </si>
  <si>
    <t>Aug</t>
  </si>
  <si>
    <t>Power cut</t>
  </si>
  <si>
    <t>Long queues</t>
  </si>
  <si>
    <t>Sold out</t>
  </si>
  <si>
    <t>Almost sold out</t>
  </si>
  <si>
    <t>1. I regularly need to present data as:</t>
  </si>
  <si>
    <t>- minimum, lower quartile, median, upper quartile, maximum; and</t>
  </si>
  <si>
    <t>- my 'tested party' result, as compared to the statistical range.</t>
  </si>
  <si>
    <t>Is there a simple way to present this in a compact graphical form?</t>
  </si>
  <si>
    <t>The only way I found to do so is by using a stacked bar chart, defining thin stack segments to show the 'boundaries' between each quartile / median position, or selecting different colours for each stack segment. Whether I do this manually or by formula, it is cumbersome and time-consuming to set up. Even then, I have not found a way to also display my 'tested party' data point on the same chart as the statistical range, ie to show its position within the range. Please tell me there is an easier way to do this.</t>
  </si>
  <si>
    <t>2. How do I show error bars on data points?</t>
  </si>
  <si>
    <t>Year</t>
  </si>
  <si>
    <t>Sum of Units sold</t>
  </si>
  <si>
    <t>Sum of Income</t>
  </si>
  <si>
    <t>dauosadio</t>
  </si>
  <si>
    <t>Count of Employee</t>
  </si>
  <si>
    <t>(blank)</t>
  </si>
  <si>
    <t>Distinct Count of Employee</t>
  </si>
  <si>
    <t>Last day of month</t>
  </si>
  <si>
    <t>Britney</t>
  </si>
  <si>
    <t>Spears</t>
  </si>
  <si>
    <t>Katy</t>
  </si>
  <si>
    <t>Perry</t>
  </si>
  <si>
    <t>Justin</t>
  </si>
  <si>
    <t>Bieber</t>
  </si>
  <si>
    <t>Table3.Singer</t>
  </si>
  <si>
    <t>Table3.Date</t>
  </si>
  <si>
    <t>Table3.Female spectators</t>
  </si>
  <si>
    <t>Table3.Notes</t>
  </si>
  <si>
    <t>Break workbook links</t>
  </si>
  <si>
    <t>ROUND</t>
  </si>
  <si>
    <t>LARGE formula</t>
  </si>
  <si>
    <t>Sum of Price per unit</t>
  </si>
  <si>
    <t>pivot format multiple</t>
  </si>
  <si>
    <t>where is power pivot</t>
  </si>
  <si>
    <t>Better to use Power pivot or load to data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</si>
</sst>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 #,##0_-;_-* &quot;-&quot;_-;_-@_-"/>
    <numFmt numFmtId="165" formatCode="_-&quot;$&quot;* #,##0.00_-;\-&quot;$&quot;* #,##0.00_-;_-&quot;$&quot;* &quot;-&quot;??_-;_-@_-"/>
    <numFmt numFmtId="166" formatCode="_-* #,##0.00_-;\-* #,##0.00_-;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u/>
      <sz val="11"/>
      <color theme="1"/>
      <name val="Calibri"/>
      <family val="2"/>
      <scheme val="minor"/>
    </font>
    <font>
      <b/>
      <i/>
      <u/>
      <sz val="11"/>
      <color theme="1"/>
      <name val="Calibri"/>
      <family val="2"/>
      <scheme val="minor"/>
    </font>
    <font>
      <i/>
      <sz val="11"/>
      <color theme="1"/>
      <name val="Calibri"/>
      <family val="2"/>
      <scheme val="minor"/>
    </font>
    <font>
      <sz val="14"/>
      <name val="Arial"/>
      <family val="2"/>
    </font>
    <font>
      <i/>
      <u/>
      <sz val="11"/>
      <color theme="1"/>
      <name val="Calibri"/>
      <family val="2"/>
      <scheme val="minor"/>
    </font>
    <font>
      <sz val="10"/>
      <name val="Arial"/>
      <family val="2"/>
    </font>
    <font>
      <u/>
      <sz val="11"/>
      <color theme="10"/>
      <name val="Calibri"/>
      <family val="2"/>
    </font>
    <font>
      <sz val="9"/>
      <color theme="1"/>
      <name val="Segoe UI"/>
      <family val="2"/>
    </font>
    <font>
      <b/>
      <u/>
      <sz val="11"/>
      <color theme="0"/>
      <name val="Calibri"/>
      <family val="2"/>
      <scheme val="minor"/>
    </font>
    <font>
      <sz val="11"/>
      <color rgb="FF000000"/>
      <name val="Aptos Narrow"/>
      <family val="2"/>
    </font>
  </fonts>
  <fills count="6">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4" tint="0.79998168889431442"/>
        <bgColor theme="4" tint="0.79998168889431442"/>
      </patternFill>
    </fill>
    <fill>
      <patternFill patternType="solid">
        <fgColor theme="4"/>
        <bgColor theme="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s>
  <cellStyleXfs count="19">
    <xf numFmtId="0" fontId="0" fillId="0" borderId="0"/>
    <xf numFmtId="0" fontId="4" fillId="0" borderId="0" applyNumberFormat="0" applyFill="0" applyBorder="0" applyAlignment="0" applyProtection="0"/>
    <xf numFmtId="0" fontId="8" fillId="0" borderId="0"/>
    <xf numFmtId="43" fontId="8" fillId="0" borderId="0" applyFont="0" applyFill="0" applyBorder="0" applyAlignment="0" applyProtection="0"/>
    <xf numFmtId="0" fontId="10" fillId="0" borderId="0"/>
    <xf numFmtId="165" fontId="10" fillId="0" borderId="0" applyFont="0" applyFill="0" applyBorder="0" applyAlignment="0" applyProtection="0"/>
    <xf numFmtId="0" fontId="11" fillId="0" borderId="0" applyNumberFormat="0" applyFill="0" applyBorder="0" applyAlignment="0" applyProtection="0">
      <alignment vertical="top"/>
      <protection locked="0"/>
    </xf>
    <xf numFmtId="41"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166" fontId="8" fillId="0" borderId="0" applyFont="0" applyFill="0" applyBorder="0" applyAlignment="0" applyProtection="0"/>
    <xf numFmtId="165" fontId="1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cellStyleXfs>
  <cellXfs count="52">
    <xf numFmtId="0" fontId="0" fillId="0" borderId="0" xfId="0"/>
    <xf numFmtId="0" fontId="3" fillId="0" borderId="0" xfId="0" applyFont="1"/>
    <xf numFmtId="0" fontId="5" fillId="0" borderId="0" xfId="0" applyFont="1"/>
    <xf numFmtId="0" fontId="5" fillId="0" borderId="0" xfId="0" applyFont="1" applyAlignment="1">
      <alignment wrapText="1"/>
    </xf>
    <xf numFmtId="0" fontId="2" fillId="0" borderId="0" xfId="0" applyFont="1"/>
    <xf numFmtId="0" fontId="0" fillId="0" borderId="0" xfId="0" applyAlignment="1">
      <alignment wrapText="1"/>
    </xf>
    <xf numFmtId="0" fontId="7" fillId="0" borderId="0" xfId="0" applyFont="1"/>
    <xf numFmtId="167" fontId="0" fillId="0" borderId="0" xfId="0" applyNumberFormat="1"/>
    <xf numFmtId="0" fontId="4" fillId="0" borderId="0" xfId="1"/>
    <xf numFmtId="0" fontId="6" fillId="0" borderId="0" xfId="0" applyFont="1"/>
    <xf numFmtId="4" fontId="0" fillId="0" borderId="0" xfId="0" applyNumberFormat="1"/>
    <xf numFmtId="0" fontId="0" fillId="2" borderId="0" xfId="0" applyFill="1"/>
    <xf numFmtId="17" fontId="5" fillId="0" borderId="0" xfId="0" applyNumberFormat="1" applyFont="1"/>
    <xf numFmtId="0" fontId="5" fillId="0" borderId="0" xfId="0" applyFont="1" applyAlignment="1">
      <alignment horizontal="right" wrapText="1"/>
    </xf>
    <xf numFmtId="0" fontId="9" fillId="0" borderId="0" xfId="0" applyFont="1" applyAlignment="1">
      <alignment wrapText="1"/>
    </xf>
    <xf numFmtId="15" fontId="0" fillId="0" borderId="0" xfId="0" applyNumberFormat="1"/>
    <xf numFmtId="0" fontId="7" fillId="0" borderId="0" xfId="0" applyFont="1" applyAlignment="1">
      <alignment horizontal="left" indent="1"/>
    </xf>
    <xf numFmtId="0" fontId="0" fillId="2" borderId="1" xfId="0" applyFill="1" applyBorder="1"/>
    <xf numFmtId="15" fontId="0" fillId="0" borderId="0" xfId="0" applyNumberFormat="1" applyAlignment="1">
      <alignment wrapText="1"/>
    </xf>
    <xf numFmtId="0" fontId="0" fillId="0" borderId="7" xfId="0" applyBorder="1"/>
    <xf numFmtId="0" fontId="0" fillId="0" borderId="6" xfId="0" applyBorder="1"/>
    <xf numFmtId="0" fontId="0" fillId="0" borderId="4" xfId="0" applyBorder="1"/>
    <xf numFmtId="0" fontId="0" fillId="0" borderId="5" xfId="0" applyBorder="1"/>
    <xf numFmtId="0" fontId="0" fillId="0" borderId="0" xfId="0" pivotButton="1"/>
    <xf numFmtId="0" fontId="2" fillId="0" borderId="2" xfId="0" applyFont="1" applyBorder="1"/>
    <xf numFmtId="0" fontId="2" fillId="0" borderId="3" xfId="0" applyFont="1" applyBorder="1"/>
    <xf numFmtId="0" fontId="0" fillId="3" borderId="0" xfId="0" applyFill="1"/>
    <xf numFmtId="167" fontId="0" fillId="0" borderId="0" xfId="0" pivotButton="1" applyNumberFormat="1"/>
    <xf numFmtId="15" fontId="0" fillId="0" borderId="0" xfId="0" pivotButton="1" applyNumberFormat="1"/>
    <xf numFmtId="4" fontId="0" fillId="0" borderId="0" xfId="0" pivotButton="1" applyNumberFormat="1"/>
    <xf numFmtId="0" fontId="0" fillId="0" borderId="0" xfId="0" applyAlignment="1">
      <alignment horizontal="left"/>
    </xf>
    <xf numFmtId="0" fontId="0" fillId="0" borderId="0" xfId="0" applyAlignment="1">
      <alignment horizontal="left" indent="1"/>
    </xf>
    <xf numFmtId="0" fontId="0" fillId="3" borderId="0" xfId="0" pivotButton="1" applyFill="1"/>
    <xf numFmtId="0" fontId="2" fillId="3" borderId="0" xfId="0" applyFont="1" applyFill="1"/>
    <xf numFmtId="0" fontId="0" fillId="2" borderId="0" xfId="0" applyFill="1" applyAlignment="1">
      <alignment horizontal="right"/>
    </xf>
    <xf numFmtId="22" fontId="0" fillId="0" borderId="0" xfId="0" applyNumberFormat="1"/>
    <xf numFmtId="17" fontId="5" fillId="3" borderId="0" xfId="0" applyNumberFormat="1" applyFont="1" applyFill="1"/>
    <xf numFmtId="0" fontId="4" fillId="3" borderId="0" xfId="1" applyFill="1"/>
    <xf numFmtId="37" fontId="0" fillId="0" borderId="0" xfId="0" applyNumberFormat="1"/>
    <xf numFmtId="0" fontId="12" fillId="0" borderId="0" xfId="0" applyFont="1" applyAlignment="1">
      <alignment vertical="center"/>
    </xf>
    <xf numFmtId="17" fontId="0" fillId="0" borderId="0" xfId="0" applyNumberFormat="1"/>
    <xf numFmtId="0" fontId="0" fillId="0" borderId="0" xfId="0" applyNumberFormat="1"/>
    <xf numFmtId="16" fontId="0" fillId="0" borderId="0" xfId="0" applyNumberFormat="1"/>
    <xf numFmtId="0" fontId="5" fillId="0" borderId="0" xfId="0" applyFont="1" applyAlignment="1"/>
    <xf numFmtId="0" fontId="0" fillId="0" borderId="0" xfId="0" applyAlignment="1"/>
    <xf numFmtId="167" fontId="0" fillId="0" borderId="0" xfId="0" applyNumberFormat="1" applyAlignment="1"/>
    <xf numFmtId="15" fontId="0" fillId="0" borderId="0" xfId="0" applyNumberFormat="1" applyAlignment="1"/>
    <xf numFmtId="0" fontId="0" fillId="4" borderId="8" xfId="0" applyFont="1" applyFill="1" applyBorder="1"/>
    <xf numFmtId="0" fontId="0" fillId="0" borderId="8" xfId="0" applyFont="1" applyBorder="1"/>
    <xf numFmtId="0" fontId="13" fillId="5" borderId="8" xfId="0" applyFont="1" applyFill="1" applyBorder="1" applyAlignment="1">
      <alignment wrapText="1"/>
    </xf>
    <xf numFmtId="0" fontId="14" fillId="0" borderId="0" xfId="0" applyFont="1"/>
    <xf numFmtId="41" fontId="0" fillId="0" borderId="0" xfId="18" applyFont="1"/>
  </cellXfs>
  <cellStyles count="19">
    <cellStyle name="Comma [0]" xfId="18" builtinId="6"/>
    <cellStyle name="Comma [0] 2" xfId="7" xr:uid="{00000000-0005-0000-0000-000001000000}"/>
    <cellStyle name="Comma [0] 2 2" xfId="14" xr:uid="{60EF02B6-6546-4918-9354-BDC2E5C0472C}"/>
    <cellStyle name="Comma 2" xfId="3" xr:uid="{00000000-0005-0000-0000-000002000000}"/>
    <cellStyle name="Comma 2 2" xfId="10" xr:uid="{1AD2FB2F-C971-4E67-AE27-413A2B9D1414}"/>
    <cellStyle name="Comma 3" xfId="9" xr:uid="{00000000-0005-0000-0000-000003000000}"/>
    <cellStyle name="Comma 3 2" xfId="15" xr:uid="{BFB819E3-AFDF-4480-8909-5826FF709271}"/>
    <cellStyle name="Comma 4" xfId="12" xr:uid="{267BE874-2A3C-406B-8807-4F2EFE8BBA70}"/>
    <cellStyle name="Comma 5" xfId="13" xr:uid="{59FA1AA5-F036-41BB-B628-5CB0146ABC11}"/>
    <cellStyle name="Comma 6" xfId="16" xr:uid="{2CD03DCF-1982-49DC-9E47-3DD7C0BEA1EE}"/>
    <cellStyle name="Comma 7" xfId="17" xr:uid="{0106E767-3509-43EF-B5CD-5D8B6CAA3623}"/>
    <cellStyle name="Currency 3" xfId="5" xr:uid="{00000000-0005-0000-0000-000004000000}"/>
    <cellStyle name="Currency 3 2" xfId="11" xr:uid="{44FDFBE1-80D1-47D4-A6A5-760813EDCC9C}"/>
    <cellStyle name="Hyperlink" xfId="1" builtinId="8"/>
    <cellStyle name="Hyperlink 2" xfId="6" xr:uid="{00000000-0005-0000-0000-000006000000}"/>
    <cellStyle name="Hyperlink 2 2" xfId="8" xr:uid="{00000000-0005-0000-0000-000007000000}"/>
    <cellStyle name="Normal" xfId="0" builtinId="0"/>
    <cellStyle name="Normal 3" xfId="2" xr:uid="{00000000-0005-0000-0000-00000A000000}"/>
    <cellStyle name="Normal 3 2" xfId="4" xr:uid="{00000000-0005-0000-0000-00000B000000}"/>
  </cellStyles>
  <dxfs count="59">
    <dxf>
      <numFmt numFmtId="0" formatCode="General"/>
    </dxf>
    <dxf>
      <numFmt numFmtId="0" formatCode="General"/>
    </dxf>
    <dxf>
      <numFmt numFmtId="0" formatCode="General"/>
    </dxf>
    <dxf>
      <numFmt numFmtId="27" formatCode="dd/mm/yy\ h:mm"/>
    </dxf>
    <dxf>
      <font>
        <b val="0"/>
        <i val="0"/>
        <strike val="0"/>
        <condense val="0"/>
        <extend val="0"/>
        <outline val="0"/>
        <shadow val="0"/>
        <u/>
        <vertAlign val="baseline"/>
        <sz val="11"/>
        <color theme="1"/>
        <name val="Calibri"/>
        <family val="2"/>
        <scheme val="minor"/>
      </font>
      <alignment horizontal="general" vertical="bottom" textRotation="0" wrapText="1" indent="0" justifyLastLine="0" shrinkToFit="0" readingOrder="0"/>
    </dxf>
    <dxf>
      <numFmt numFmtId="20" formatCode="dd/mmm/yy"/>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0000"/>
      </font>
      <fill>
        <patternFill patternType="solid">
          <fgColor indexed="64"/>
          <bgColor rgb="FFF8696B"/>
        </patternFill>
      </fill>
    </dxf>
    <dxf>
      <font>
        <color rgb="FF9C0006"/>
      </font>
      <fill>
        <patternFill>
          <bgColor rgb="FFFFC7CE"/>
        </patternFill>
      </fill>
    </dxf>
    <dxf>
      <font>
        <color rgb="FF9C0006"/>
      </font>
      <fill>
        <patternFill>
          <bgColor rgb="FFFFC7CE"/>
        </patternFill>
      </fill>
    </dxf>
    <dxf>
      <numFmt numFmtId="0" formatCode="General"/>
    </dxf>
    <dxf>
      <numFmt numFmtId="27" formatCode="dd/mm/yy\ h:mm"/>
    </dxf>
    <dxf>
      <numFmt numFmtId="0" formatCode="General"/>
    </dxf>
    <dxf>
      <numFmt numFmtId="0" formatCode="General"/>
    </dxf>
    <dxf>
      <numFmt numFmtId="0" formatCode="General"/>
    </dxf>
    <dxf>
      <numFmt numFmtId="27" formatCode="dd/mm/yy\ h:mm"/>
    </dxf>
    <dxf>
      <numFmt numFmtId="0" formatCode="General"/>
    </dxf>
    <dxf>
      <numFmt numFmtId="0" formatCode="General"/>
    </dxf>
    <dxf>
      <numFmt numFmtId="0" formatCode="General"/>
    </dxf>
    <dxf>
      <numFmt numFmtId="0" formatCode="General"/>
    </dxf>
    <dxf>
      <numFmt numFmtId="0" formatCode="General"/>
    </dxf>
    <dxf>
      <numFmt numFmtId="27" formatCode="dd/mm/yy\ h:mm"/>
    </dxf>
    <dxf>
      <numFmt numFmtId="0" formatCode="General"/>
    </dxf>
    <dxf>
      <numFmt numFmtId="0" formatCode="General"/>
    </dxf>
    <dxf>
      <numFmt numFmtId="0" formatCode="General"/>
    </dxf>
    <dxf>
      <numFmt numFmtId="0" formatCode="General"/>
    </dxf>
    <dxf>
      <numFmt numFmtId="0" formatCode="General"/>
    </dxf>
    <dxf>
      <numFmt numFmtId="27" formatCode="dd/mm/yy\ h:mm"/>
    </dxf>
    <dxf>
      <numFmt numFmtId="0" formatCode="General"/>
    </dxf>
    <dxf>
      <numFmt numFmtId="0" formatCode="General"/>
    </dxf>
    <dxf>
      <numFmt numFmtId="0" formatCode="General"/>
    </dxf>
    <dxf>
      <font>
        <b val="0"/>
        <i val="0"/>
        <strike val="0"/>
        <condense val="0"/>
        <extend val="0"/>
        <outline val="0"/>
        <shadow val="0"/>
        <u/>
        <vertAlign val="baseline"/>
        <sz val="11"/>
        <color theme="1"/>
        <name val="Calibri"/>
        <family val="2"/>
        <scheme val="minor"/>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20" formatCode="dd/mmm/yy"/>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ertAlign val="baseline"/>
        <sz val="11"/>
        <color theme="1"/>
        <name val="Calibri"/>
        <family val="2"/>
        <scheme val="minor"/>
      </font>
      <alignment horizontal="general" vertical="bottom" textRotation="0" wrapText="1" indent="0" justifyLastLine="0" shrinkToFit="0" readingOrder="0"/>
    </dxf>
    <dxf>
      <numFmt numFmtId="167" formatCode="#,##0;\(#,##0\)"/>
    </dxf>
    <dxf>
      <numFmt numFmtId="167" formatCode="#,##0;\(#,##0\)"/>
    </dxf>
    <dxf>
      <numFmt numFmtId="20" formatCode="dd/mmm/yy"/>
      <alignment horizontal="general" vertical="bottom" textRotation="0" wrapText="1" indent="0" justifyLastLine="0" shrinkToFit="0" readingOrder="0"/>
    </dxf>
    <dxf>
      <numFmt numFmtId="167" formatCode="#,##0;\(#,##0\)"/>
    </dxf>
    <dxf>
      <alignment horizontal="general" vertical="bottom" textRotation="0" wrapText="1" indent="0" justifyLastLine="0" shrinkToFit="0" readingOrder="0"/>
    </dxf>
    <dxf>
      <numFmt numFmtId="21" formatCode="dd/mmm"/>
    </dxf>
    <dxf>
      <numFmt numFmtId="5" formatCode="#,##0_);\(#,##0\)"/>
    </dxf>
    <dxf>
      <numFmt numFmtId="22" formatCode="mmm/yy"/>
    </dxf>
    <dxf>
      <numFmt numFmtId="4" formatCode="#,##0.00"/>
    </dxf>
    <dxf>
      <numFmt numFmtId="171" formatCode="dd\-mmm\-yy"/>
    </dxf>
    <dxf>
      <numFmt numFmtId="167" formatCode="#,##0;\(#,##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numFmt numFmtId="167" formatCode="#,##0;\(#,##0\)"/>
    </dxf>
  </dxfs>
  <tableStyles count="0" defaultTableStyle="TableStyleMedium2" defaultPivotStyle="PivotStyleLight16"/>
  <colors>
    <mruColors>
      <color rgb="FFD492B1"/>
      <color rgb="FFC6E6A2"/>
      <color rgb="FFFFFF66"/>
      <color rgb="FF8FF5A7"/>
      <color rgb="FF65F186"/>
      <color rgb="FF11B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openxmlformats.org/officeDocument/2006/relationships/connections" Target="connections.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theme" Target="theme/theme1.xml"/><Relationship Id="rId25" Type="http://schemas.openxmlformats.org/officeDocument/2006/relationships/customXml" Target="../customXml/item2.xml"/><Relationship Id="rId2" Type="http://schemas.openxmlformats.org/officeDocument/2006/relationships/worksheet" Target="worksheets/sheet2.xml"/><Relationship Id="rId16" Type="http://schemas.microsoft.com/office/2011/relationships/timelineCache" Target="timelineCaches/timelineCache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24" Type="http://schemas.openxmlformats.org/officeDocument/2006/relationships/customXml" Target="../customXml/item1.xml"/><Relationship Id="rId5" Type="http://schemas.openxmlformats.org/officeDocument/2006/relationships/worksheet" Target="worksheets/sheet5.xml"/><Relationship Id="rId15" Type="http://schemas.microsoft.com/office/2007/relationships/slicerCache" Target="slicerCaches/slicerCache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1.xml"/><Relationship Id="rId22" Type="http://schemas.openxmlformats.org/officeDocument/2006/relationships/powerPivotData" Target="model/item.data"/><Relationship Id="rId27"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'Box &amp; whisker'!$C$9</c:f>
              <c:strCache>
                <c:ptCount val="1"/>
                <c:pt idx="0">
                  <c:v>Sales</c:v>
                </c:pt>
              </c:strCache>
            </c:strRef>
          </c:tx>
          <c:spPr>
            <a:ln w="28575" cap="rnd">
              <a:solidFill>
                <a:schemeClr val="accent1"/>
              </a:solidFill>
              <a:round/>
            </a:ln>
            <a:effectLst/>
          </c:spPr>
          <c:marker>
            <c:symbol val="none"/>
          </c:marker>
          <c:errBars>
            <c:errDir val="y"/>
            <c:errBarType val="both"/>
            <c:errValType val="percentage"/>
            <c:noEndCap val="0"/>
            <c:val val="5"/>
            <c:spPr>
              <a:noFill/>
              <a:ln w="9525" cap="flat" cmpd="sng" algn="ctr">
                <a:solidFill>
                  <a:schemeClr val="tx1">
                    <a:lumMod val="65000"/>
                    <a:lumOff val="35000"/>
                  </a:schemeClr>
                </a:solidFill>
                <a:round/>
              </a:ln>
              <a:effectLst/>
            </c:spPr>
          </c:errBars>
          <c:cat>
            <c:numRef>
              <c:f>'Box &amp; whisker'!$B$10:$B$33</c:f>
              <c:numCache>
                <c:formatCode>mmm\-yy</c:formatCode>
                <c:ptCount val="24"/>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numCache>
            </c:numRef>
          </c:cat>
          <c:val>
            <c:numRef>
              <c:f>'Box &amp; whisker'!$C$10:$C$33</c:f>
              <c:numCache>
                <c:formatCode>#,##0_);\(#,##0\)</c:formatCode>
                <c:ptCount val="24"/>
                <c:pt idx="0">
                  <c:v>6700</c:v>
                </c:pt>
                <c:pt idx="1">
                  <c:v>7303.0000000000009</c:v>
                </c:pt>
                <c:pt idx="2">
                  <c:v>7668.1500000000015</c:v>
                </c:pt>
                <c:pt idx="3">
                  <c:v>7591.4685000000018</c:v>
                </c:pt>
                <c:pt idx="4">
                  <c:v>8274.7006650000021</c:v>
                </c:pt>
                <c:pt idx="5">
                  <c:v>8771.1827049000021</c:v>
                </c:pt>
                <c:pt idx="6">
                  <c:v>9648.3009753900023</c:v>
                </c:pt>
                <c:pt idx="7">
                  <c:v>10613.131072929003</c:v>
                </c:pt>
                <c:pt idx="8">
                  <c:v>11568.312869492614</c:v>
                </c:pt>
                <c:pt idx="9">
                  <c:v>12031.04538427232</c:v>
                </c:pt>
                <c:pt idx="10">
                  <c:v>12873.218561171383</c:v>
                </c:pt>
                <c:pt idx="11">
                  <c:v>13774.34386045338</c:v>
                </c:pt>
                <c:pt idx="12">
                  <c:v>14049.830737662449</c:v>
                </c:pt>
                <c:pt idx="13">
                  <c:v>15173.817196675445</c:v>
                </c:pt>
                <c:pt idx="14">
                  <c:v>16235.984400442727</c:v>
                </c:pt>
                <c:pt idx="15">
                  <c:v>16885.423776460437</c:v>
                </c:pt>
                <c:pt idx="16">
                  <c:v>17391.98648975425</c:v>
                </c:pt>
                <c:pt idx="17">
                  <c:v>18435.505679139507</c:v>
                </c:pt>
                <c:pt idx="18">
                  <c:v>18435.505679139507</c:v>
                </c:pt>
                <c:pt idx="19">
                  <c:v>18066.795565556717</c:v>
                </c:pt>
                <c:pt idx="20">
                  <c:v>19692.807166456823</c:v>
                </c:pt>
                <c:pt idx="21">
                  <c:v>20677.447524779665</c:v>
                </c:pt>
                <c:pt idx="22">
                  <c:v>20677.447524779665</c:v>
                </c:pt>
                <c:pt idx="23">
                  <c:v>22538.417802009837</c:v>
                </c:pt>
              </c:numCache>
            </c:numRef>
          </c:val>
          <c:smooth val="0"/>
          <c:extLst>
            <c:ext xmlns:c16="http://schemas.microsoft.com/office/drawing/2014/chart" uri="{C3380CC4-5D6E-409C-BE32-E72D297353CC}">
              <c16:uniqueId val="{00000000-002E-4788-B886-219D4EF02D1A}"/>
            </c:ext>
          </c:extLst>
        </c:ser>
        <c:dLbls>
          <c:showLegendKey val="0"/>
          <c:showVal val="0"/>
          <c:showCatName val="0"/>
          <c:showSerName val="0"/>
          <c:showPercent val="0"/>
          <c:showBubbleSize val="0"/>
        </c:dLbls>
        <c:smooth val="0"/>
        <c:axId val="2117556864"/>
        <c:axId val="2117560464"/>
      </c:lineChart>
      <c:dateAx>
        <c:axId val="211755686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7560464"/>
        <c:crosses val="autoZero"/>
        <c:auto val="1"/>
        <c:lblOffset val="100"/>
        <c:baseTimeUnit val="months"/>
      </c:dateAx>
      <c:valAx>
        <c:axId val="2117560464"/>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7556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[ICAEW questions answered.xlsx]Dashboard!ByArtist</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Concerts</a:t>
            </a:r>
            <a:r>
              <a:rPr lang="en-GB" baseline="0"/>
              <a:t> by artist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Dashboard!$F$39</c:f>
              <c:strCache>
                <c:ptCount val="1"/>
                <c:pt idx="0">
                  <c:v>Total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Dashboard!$E$40:$E$45</c:f>
              <c:strCache>
                <c:ptCount val="5"/>
                <c:pt idx="0">
                  <c:v>Katy Perry</c:v>
                </c:pt>
                <c:pt idx="1">
                  <c:v>Adele</c:v>
                </c:pt>
                <c:pt idx="2">
                  <c:v>Justin Bieber</c:v>
                </c:pt>
                <c:pt idx="3">
                  <c:v>Britney Spears</c:v>
                </c:pt>
                <c:pt idx="4">
                  <c:v>Madonna</c:v>
                </c:pt>
              </c:strCache>
            </c:strRef>
          </c:cat>
          <c:val>
            <c:numRef>
              <c:f>Dashboard!$F$40:$F$45</c:f>
              <c:numCache>
                <c:formatCode>#,##0;\(#,##0\)</c:formatCode>
                <c:ptCount val="5"/>
                <c:pt idx="0">
                  <c:v>2</c:v>
                </c:pt>
                <c:pt idx="1">
                  <c:v>3</c:v>
                </c:pt>
                <c:pt idx="2">
                  <c:v>5</c:v>
                </c:pt>
                <c:pt idx="3">
                  <c:v>8</c:v>
                </c:pt>
                <c:pt idx="4">
                  <c:v>8</c:v>
                </c:pt>
              </c:numCache>
            </c:numRef>
          </c:val>
          <c:extLst>
            <c:ext xmlns:c16="http://schemas.microsoft.com/office/drawing/2014/chart" uri="{C3380CC4-5D6E-409C-BE32-E72D297353CC}">
              <c16:uniqueId val="{00000001-65DD-4FB9-B4E6-557597439403}"/>
            </c:ext>
          </c:extLst>
        </c:ser>
        <c:dLbls>
          <c:dLblPos val="inBase"/>
          <c:showLegendKey val="0"/>
          <c:showVal val="1"/>
          <c:showCatName val="0"/>
          <c:showSerName val="0"/>
          <c:showPercent val="0"/>
          <c:showBubbleSize val="0"/>
        </c:dLbls>
        <c:gapWidth val="50"/>
        <c:axId val="644180248"/>
        <c:axId val="644181232"/>
      </c:barChart>
      <c:catAx>
        <c:axId val="644180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4181232"/>
        <c:crosses val="autoZero"/>
        <c:auto val="1"/>
        <c:lblAlgn val="ctr"/>
        <c:lblOffset val="100"/>
        <c:noMultiLvlLbl val="0"/>
      </c:catAx>
      <c:valAx>
        <c:axId val="644181232"/>
        <c:scaling>
          <c:orientation val="minMax"/>
        </c:scaling>
        <c:delete val="1"/>
        <c:axPos val="b"/>
        <c:numFmt formatCode="#,##0;\(#,##0\)" sourceLinked="1"/>
        <c:majorTickMark val="none"/>
        <c:minorTickMark val="none"/>
        <c:tickLblPos val="nextTo"/>
        <c:crossAx val="644180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[ICAEW questions answered.xlsx]Dashboard!ByCountry</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Cambodia sales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noFill/>
          <a:ln w="19050">
            <a:noFill/>
          </a:ln>
          <a:effectLst/>
        </c:spPr>
      </c:pivotFmt>
      <c:pivotFmt>
        <c:idx val="2"/>
        <c:spPr>
          <a:solidFill>
            <a:schemeClr val="accent6"/>
          </a:solidFill>
          <a:ln w="19050">
            <a:solidFill>
              <a:schemeClr val="lt1"/>
            </a:solidFill>
          </a:ln>
          <a:effectLst/>
        </c:spPr>
      </c:pivotFmt>
    </c:pivotFmts>
    <c:plotArea>
      <c:layout/>
      <c:doughnutChart>
        <c:varyColors val="1"/>
        <c:ser>
          <c:idx val="0"/>
          <c:order val="0"/>
          <c:tx>
            <c:strRef>
              <c:f>Dashboard!$U$39</c:f>
              <c:strCache>
                <c:ptCount val="1"/>
                <c:pt idx="0">
                  <c:v>Total</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2-4ED2-4C39-88B3-5FE9F609DEB1}"/>
              </c:ext>
            </c:extLst>
          </c:dPt>
          <c:dPt>
            <c:idx val="1"/>
            <c:bubble3D val="0"/>
            <c:spPr>
              <a:noFill/>
              <a:ln w="19050">
                <a:noFill/>
              </a:ln>
              <a:effectLst/>
            </c:spPr>
            <c:extLst>
              <c:ext xmlns:c16="http://schemas.microsoft.com/office/drawing/2014/chart" uri="{C3380CC4-5D6E-409C-BE32-E72D297353CC}">
                <c16:uniqueId val="{00000001-4ED2-4C39-88B3-5FE9F609DEB1}"/>
              </c:ext>
            </c:extLst>
          </c:dPt>
          <c:cat>
            <c:strRef>
              <c:f>Dashboard!$T$40:$T$42</c:f>
              <c:strCache>
                <c:ptCount val="2"/>
                <c:pt idx="0">
                  <c:v>Cambodia</c:v>
                </c:pt>
                <c:pt idx="1">
                  <c:v>Thailand</c:v>
                </c:pt>
              </c:strCache>
            </c:strRef>
          </c:cat>
          <c:val>
            <c:numRef>
              <c:f>Dashboard!$U$40:$U$42</c:f>
              <c:numCache>
                <c:formatCode>General</c:formatCode>
                <c:ptCount val="2"/>
                <c:pt idx="0">
                  <c:v>1310000</c:v>
                </c:pt>
                <c:pt idx="1">
                  <c:v>170000</c:v>
                </c:pt>
              </c:numCache>
            </c:numRef>
          </c:val>
          <c:extLst>
            <c:ext xmlns:c16="http://schemas.microsoft.com/office/drawing/2014/chart" uri="{C3380CC4-5D6E-409C-BE32-E72D297353CC}">
              <c16:uniqueId val="{00000000-4ED2-4C39-88B3-5FE9F609DEB1}"/>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[ICAEW questions answered.xlsx]Dashboard!ByCity</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Revenue by location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Dashboard!$I$39</c:f>
              <c:strCache>
                <c:ptCount val="1"/>
                <c:pt idx="0">
                  <c:v>Total</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Dashboard!$H$40:$H$46</c:f>
              <c:multiLvlStrCache>
                <c:ptCount val="4"/>
                <c:lvl>
                  <c:pt idx="0">
                    <c:v>Phnom Penh</c:v>
                  </c:pt>
                  <c:pt idx="1">
                    <c:v>Siem Reap</c:v>
                  </c:pt>
                  <c:pt idx="2">
                    <c:v>Kratie</c:v>
                  </c:pt>
                  <c:pt idx="3">
                    <c:v>Bangkok</c:v>
                  </c:pt>
                </c:lvl>
                <c:lvl>
                  <c:pt idx="0">
                    <c:v>Cambodia</c:v>
                  </c:pt>
                  <c:pt idx="3">
                    <c:v>Thailand</c:v>
                  </c:pt>
                </c:lvl>
              </c:multiLvlStrCache>
            </c:multiLvlStrRef>
          </c:cat>
          <c:val>
            <c:numRef>
              <c:f>Dashboard!$I$40:$I$46</c:f>
              <c:numCache>
                <c:formatCode>General</c:formatCode>
                <c:ptCount val="4"/>
                <c:pt idx="0">
                  <c:v>29.555</c:v>
                </c:pt>
                <c:pt idx="1">
                  <c:v>28.845000000000002</c:v>
                </c:pt>
                <c:pt idx="2">
                  <c:v>9.94</c:v>
                </c:pt>
                <c:pt idx="3">
                  <c:v>10.885</c:v>
                </c:pt>
              </c:numCache>
            </c:numRef>
          </c:val>
          <c:extLst>
            <c:ext xmlns:c16="http://schemas.microsoft.com/office/drawing/2014/chart" uri="{C3380CC4-5D6E-409C-BE32-E72D297353CC}">
              <c16:uniqueId val="{00000000-4249-41B3-90F2-14A487FC3F91}"/>
            </c:ext>
          </c:extLst>
        </c:ser>
        <c:dLbls>
          <c:showLegendKey val="0"/>
          <c:showVal val="0"/>
          <c:showCatName val="0"/>
          <c:showSerName val="0"/>
          <c:showPercent val="0"/>
          <c:showBubbleSize val="0"/>
        </c:dLbls>
        <c:gapWidth val="50"/>
        <c:overlap val="-27"/>
        <c:axId val="994622440"/>
        <c:axId val="994631624"/>
      </c:barChart>
      <c:catAx>
        <c:axId val="994622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4631624"/>
        <c:crosses val="autoZero"/>
        <c:auto val="1"/>
        <c:lblAlgn val="ctr"/>
        <c:lblOffset val="100"/>
        <c:noMultiLvlLbl val="0"/>
      </c:catAx>
      <c:valAx>
        <c:axId val="994631624"/>
        <c:scaling>
          <c:orientation val="minMax"/>
        </c:scaling>
        <c:delete val="1"/>
        <c:axPos val="l"/>
        <c:numFmt formatCode="General" sourceLinked="1"/>
        <c:majorTickMark val="none"/>
        <c:minorTickMark val="none"/>
        <c:tickLblPos val="nextTo"/>
        <c:crossAx val="994622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[ICAEW questions answered.xlsx]Dashboard!ByMonth</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Sales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alpha val="33000"/>
            </a:schemeClr>
          </a:solidFill>
          <a:ln>
            <a:solidFill>
              <a:schemeClr val="accent6">
                <a:alpha val="3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areaChart>
        <c:grouping val="standard"/>
        <c:varyColors val="0"/>
        <c:ser>
          <c:idx val="0"/>
          <c:order val="0"/>
          <c:tx>
            <c:strRef>
              <c:f>Dashboard!$B$39</c:f>
              <c:strCache>
                <c:ptCount val="1"/>
                <c:pt idx="0">
                  <c:v>Total</c:v>
                </c:pt>
              </c:strCache>
            </c:strRef>
          </c:tx>
          <c:spPr>
            <a:solidFill>
              <a:schemeClr val="accent6">
                <a:alpha val="33000"/>
              </a:schemeClr>
            </a:solidFill>
            <a:ln>
              <a:solidFill>
                <a:schemeClr val="accent6">
                  <a:alpha val="35000"/>
                </a:schemeClr>
              </a:solidFill>
            </a:ln>
            <a:effectLst/>
          </c:spPr>
          <c:cat>
            <c:strRef>
              <c:f>Dashboard!$A$40:$A$47</c:f>
              <c:strCache>
                <c:ptCount val="7"/>
                <c:pt idx="0">
                  <c:v>Feb</c:v>
                </c:pt>
                <c:pt idx="1">
                  <c:v>Mar</c:v>
                </c:pt>
                <c:pt idx="2">
                  <c:v>Apr</c:v>
                </c:pt>
                <c:pt idx="3">
                  <c:v>May</c:v>
                </c:pt>
                <c:pt idx="4">
                  <c:v>Jun</c:v>
                </c:pt>
                <c:pt idx="5">
                  <c:v>Jul</c:v>
                </c:pt>
                <c:pt idx="6">
                  <c:v>Aug</c:v>
                </c:pt>
              </c:strCache>
            </c:strRef>
          </c:cat>
          <c:val>
            <c:numRef>
              <c:f>Dashboard!$B$40:$B$47</c:f>
              <c:numCache>
                <c:formatCode>General</c:formatCode>
                <c:ptCount val="7"/>
                <c:pt idx="0">
                  <c:v>155000</c:v>
                </c:pt>
                <c:pt idx="1">
                  <c:v>280000</c:v>
                </c:pt>
                <c:pt idx="2">
                  <c:v>70000</c:v>
                </c:pt>
                <c:pt idx="3">
                  <c:v>280000</c:v>
                </c:pt>
                <c:pt idx="4">
                  <c:v>345000</c:v>
                </c:pt>
                <c:pt idx="5">
                  <c:v>105000</c:v>
                </c:pt>
                <c:pt idx="6">
                  <c:v>245000</c:v>
                </c:pt>
              </c:numCache>
            </c:numRef>
          </c:val>
          <c:extLst>
            <c:ext xmlns:c16="http://schemas.microsoft.com/office/drawing/2014/chart" uri="{C3380CC4-5D6E-409C-BE32-E72D297353CC}">
              <c16:uniqueId val="{00000000-A308-4107-8173-D5B6AF9E7B31}"/>
            </c:ext>
          </c:extLst>
        </c:ser>
        <c:dLbls>
          <c:showLegendKey val="0"/>
          <c:showVal val="0"/>
          <c:showCatName val="0"/>
          <c:showSerName val="0"/>
          <c:showPercent val="0"/>
          <c:showBubbleSize val="0"/>
        </c:dLbls>
        <c:axId val="1650397104"/>
        <c:axId val="1650416784"/>
      </c:areaChart>
      <c:catAx>
        <c:axId val="165039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0416784"/>
        <c:crosses val="autoZero"/>
        <c:auto val="1"/>
        <c:lblAlgn val="ctr"/>
        <c:lblOffset val="100"/>
        <c:noMultiLvlLbl val="0"/>
      </c:catAx>
      <c:valAx>
        <c:axId val="165041678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03971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[ICAEW questions answered.xlsx]Analyze data output!PivotTable3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'Units sold' by 'Item sold'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'Analyze data output'!$B$2</c:f>
              <c:strCache>
                <c:ptCount val="1"/>
                <c:pt idx="0">
                  <c:v>Sum of Income</c:v>
                </c:pt>
              </c:strCache>
            </c:strRef>
          </c:tx>
          <c:spPr>
            <a:solidFill>
              <a:schemeClr val="accent1"/>
            </a:solidFill>
            <a:ln>
              <a:noFill/>
            </a:ln>
            <a:effectLst/>
          </c:spPr>
          <c:invertIfNegative val="0"/>
          <c:cat>
            <c:strRef>
              <c:f>'Analyze data output'!$A$3:$A$8</c:f>
              <c:strCache>
                <c:ptCount val="5"/>
                <c:pt idx="0">
                  <c:v>Engine</c:v>
                </c:pt>
                <c:pt idx="1">
                  <c:v>Mirror</c:v>
                </c:pt>
                <c:pt idx="2">
                  <c:v>Steering wheel</c:v>
                </c:pt>
                <c:pt idx="3">
                  <c:v>Tyres</c:v>
                </c:pt>
                <c:pt idx="4">
                  <c:v>Wheel</c:v>
                </c:pt>
              </c:strCache>
            </c:strRef>
          </c:cat>
          <c:val>
            <c:numRef>
              <c:f>'Analyze data output'!$B$3:$B$8</c:f>
              <c:numCache>
                <c:formatCode>General</c:formatCode>
                <c:ptCount val="5"/>
                <c:pt idx="0">
                  <c:v>3475</c:v>
                </c:pt>
                <c:pt idx="1">
                  <c:v>6330</c:v>
                </c:pt>
                <c:pt idx="2">
                  <c:v>3160</c:v>
                </c:pt>
                <c:pt idx="3">
                  <c:v>4415</c:v>
                </c:pt>
                <c:pt idx="4">
                  <c:v>4720</c:v>
                </c:pt>
              </c:numCache>
            </c:numRef>
          </c:val>
          <c:extLst>
            <c:ext xmlns:c16="http://schemas.microsoft.com/office/drawing/2014/chart" uri="{C3380CC4-5D6E-409C-BE32-E72D297353CC}">
              <c16:uniqueId val="{00000002-8A25-4A29-93A4-DC27A6828669}"/>
            </c:ext>
          </c:extLst>
        </c:ser>
        <c:ser>
          <c:idx val="1"/>
          <c:order val="1"/>
          <c:tx>
            <c:strRef>
              <c:f>'Analyze data output'!$C$2</c:f>
              <c:strCache>
                <c:ptCount val="1"/>
                <c:pt idx="0">
                  <c:v>Count of Employee</c:v>
                </c:pt>
              </c:strCache>
            </c:strRef>
          </c:tx>
          <c:spPr>
            <a:solidFill>
              <a:schemeClr val="accent2"/>
            </a:solidFill>
            <a:ln>
              <a:noFill/>
            </a:ln>
            <a:effectLst/>
          </c:spPr>
          <c:invertIfNegative val="0"/>
          <c:cat>
            <c:strRef>
              <c:f>'Analyze data output'!$A$3:$A$8</c:f>
              <c:strCache>
                <c:ptCount val="5"/>
                <c:pt idx="0">
                  <c:v>Engine</c:v>
                </c:pt>
                <c:pt idx="1">
                  <c:v>Mirror</c:v>
                </c:pt>
                <c:pt idx="2">
                  <c:v>Steering wheel</c:v>
                </c:pt>
                <c:pt idx="3">
                  <c:v>Tyres</c:v>
                </c:pt>
                <c:pt idx="4">
                  <c:v>Wheel</c:v>
                </c:pt>
              </c:strCache>
            </c:strRef>
          </c:cat>
          <c:val>
            <c:numRef>
              <c:f>'Analyze data output'!$C$3:$C$8</c:f>
              <c:numCache>
                <c:formatCode>General</c:formatCode>
                <c:ptCount val="5"/>
                <c:pt idx="0">
                  <c:v>18</c:v>
                </c:pt>
                <c:pt idx="1">
                  <c:v>38</c:v>
                </c:pt>
                <c:pt idx="2">
                  <c:v>20</c:v>
                </c:pt>
                <c:pt idx="3">
                  <c:v>26</c:v>
                </c:pt>
                <c:pt idx="4">
                  <c:v>26</c:v>
                </c:pt>
              </c:numCache>
            </c:numRef>
          </c:val>
          <c:extLst>
            <c:ext xmlns:c16="http://schemas.microsoft.com/office/drawing/2014/chart" uri="{C3380CC4-5D6E-409C-BE32-E72D297353CC}">
              <c16:uniqueId val="{00000003-8A25-4A29-93A4-DC27A6828669}"/>
            </c:ext>
          </c:extLst>
        </c:ser>
        <c:dLbls>
          <c:showLegendKey val="0"/>
          <c:showVal val="0"/>
          <c:showCatName val="0"/>
          <c:showSerName val="0"/>
          <c:showPercent val="0"/>
          <c:showBubbleSize val="0"/>
        </c:dLbls>
        <c:gapWidth val="33"/>
        <c:overlap val="-30"/>
        <c:axId val="902837648"/>
        <c:axId val="801056400"/>
      </c:barChart>
      <c:catAx>
        <c:axId val="902837648"/>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Item sold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056400"/>
        <c:crosses val="autoZero"/>
        <c:auto val="1"/>
        <c:lblAlgn val="ctr"/>
        <c:lblOffset val="100"/>
        <c:noMultiLvlLbl val="0"/>
      </c:catAx>
      <c:valAx>
        <c:axId val="8010564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Units sold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2837648"/>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plotArea>
      <cx:plotAreaRegion>
        <cx:series layoutId="boxWhisker" uniqueId="{1B252B22-0823-449D-909E-2D1E73D33C59}">
          <cx:tx>
            <cx:txData>
              <cx:f>_xlchart.v1.2</cx:f>
              <cx:v>Sales</cx:v>
            </cx:txData>
          </cx:tx>
          <cx:spPr>
            <a:ln>
              <a:solidFill>
                <a:sysClr val="windowText" lastClr="000000"/>
              </a:solidFill>
            </a:ln>
          </cx:spPr>
          <cx:dataId val="0"/>
          <cx:layoutPr>
            <cx:visibility meanLine="0" meanMarker="1" nonoutliers="0" outliers="1"/>
            <cx:statistics quartileMethod="exclusive"/>
          </cx:layoutPr>
        </cx:series>
      </cx:plotAreaRegion>
      <cx:axis id="0">
        <cx:catScaling gapWidth="1"/>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9</xdr:col>
      <xdr:colOff>289560</xdr:colOff>
      <xdr:row>90</xdr:row>
      <xdr:rowOff>7620</xdr:rowOff>
    </xdr:from>
    <xdr:to>
      <xdr:col>9</xdr:col>
      <xdr:colOff>2263140</xdr:colOff>
      <xdr:row>105</xdr:row>
      <xdr:rowOff>91440</xdr:rowOff>
    </xdr:to>
    <xdr:sp macro="" textlink="$H$80">
      <xdr:nvSpPr>
        <xdr:cNvPr id="2" name="Rectangle 1">
          <a:extLst>
            <a:ext uri="{FF2B5EF4-FFF2-40B4-BE49-F238E27FC236}">
              <a16:creationId xmlns:a16="http://schemas.microsoft.com/office/drawing/2014/main" id="{03BAC2E9-2F61-0EB4-C1F0-BCCF34FDD38F}"/>
            </a:ext>
          </a:extLst>
        </xdr:cNvPr>
        <xdr:cNvSpPr/>
      </xdr:nvSpPr>
      <xdr:spPr>
        <a:xfrm>
          <a:off x="7513320" y="5189220"/>
          <a:ext cx="1973580" cy="8153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fld id="{F139C76C-7135-4F15-B59C-3781BCF66D55}" type="TxLink">
            <a:rPr lang="en-US" sz="1100" b="0" i="0" u="none" strike="noStrike">
              <a:solidFill>
                <a:srgbClr val="000000"/>
              </a:solidFill>
              <a:latin typeface="Calibri"/>
              <a:ea typeface="Calibri"/>
              <a:cs typeface="Calibri"/>
            </a:rPr>
            <a:t>8978</a:t>
          </a:fld>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30480</xdr:colOff>
      <xdr:row>13</xdr:row>
      <xdr:rowOff>57150</xdr:rowOff>
    </xdr:from>
    <xdr:to>
      <xdr:col>11</xdr:col>
      <xdr:colOff>335280</xdr:colOff>
      <xdr:row>28</xdr:row>
      <xdr:rowOff>57150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7F89DC4D-D736-25BD-1A67-EBB16F309D1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131820" y="2434590"/>
              <a:ext cx="4572000" cy="2743200"/>
            </a:xfrm>
            <a:prstGeom prst="rect">
              <a:avLst/>
            </a:prstGeom>
            <a:solidFill>
              <a:prstClr val="white"/>
            </a:solidFill>
            <a:ln w="1">
              <a:solidFill>
                <a:prstClr val="green"/>
              </a:solidFill>
            </a:ln>
          </xdr:spPr>
          <xdr:txBody>
            <a:bodyPr vertOverflow="clip" horzOverflow="clip"/>
            <a:lstStyle/>
            <a:p>
              <a:r>
                <a:rPr lang="en-AU"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4</xdr:col>
      <xdr:colOff>106680</xdr:colOff>
      <xdr:row>29</xdr:row>
      <xdr:rowOff>102870</xdr:rowOff>
    </xdr:from>
    <xdr:to>
      <xdr:col>11</xdr:col>
      <xdr:colOff>411480</xdr:colOff>
      <xdr:row>44</xdr:row>
      <xdr:rowOff>102870</xdr:rowOff>
    </xdr:to>
    <xdr:graphicFrame macro="">
      <xdr:nvGraphicFramePr>
        <xdr:cNvPr id="3" name="Chart 2">
          <a:extLst>
            <a:ext uri="{FF2B5EF4-FFF2-40B4-BE49-F238E27FC236}">
              <a16:creationId xmlns:a16="http://schemas.microsoft.com/office/drawing/2014/main" id="{04DB9D76-B2F8-3A13-40F4-4678B2C198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281269</xdr:colOff>
      <xdr:row>4</xdr:row>
      <xdr:rowOff>168410</xdr:rowOff>
    </xdr:from>
    <xdr:to>
      <xdr:col>3</xdr:col>
      <xdr:colOff>666751</xdr:colOff>
      <xdr:row>15</xdr:row>
      <xdr:rowOff>176175</xdr:rowOff>
    </xdr:to>
    <xdr:graphicFrame macro="">
      <xdr:nvGraphicFramePr>
        <xdr:cNvPr id="9" name="Chart 8">
          <a:extLst>
            <a:ext uri="{FF2B5EF4-FFF2-40B4-BE49-F238E27FC236}">
              <a16:creationId xmlns:a16="http://schemas.microsoft.com/office/drawing/2014/main" id="{64E4EDA3-BC78-44DD-B3E8-5FAD76DEA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32658</xdr:colOff>
      <xdr:row>4</xdr:row>
      <xdr:rowOff>168410</xdr:rowOff>
    </xdr:from>
    <xdr:to>
      <xdr:col>6</xdr:col>
      <xdr:colOff>446316</xdr:colOff>
      <xdr:row>15</xdr:row>
      <xdr:rowOff>176175</xdr:rowOff>
    </xdr:to>
    <xdr:graphicFrame macro="">
      <xdr:nvGraphicFramePr>
        <xdr:cNvPr id="10" name="Chart 9">
          <a:extLst>
            <a:ext uri="{FF2B5EF4-FFF2-40B4-BE49-F238E27FC236}">
              <a16:creationId xmlns:a16="http://schemas.microsoft.com/office/drawing/2014/main" id="{0150AAA8-BB1B-45BB-BD7A-DADE470B60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256309</xdr:colOff>
      <xdr:row>19</xdr:row>
      <xdr:rowOff>55418</xdr:rowOff>
    </xdr:from>
    <xdr:to>
      <xdr:col>6</xdr:col>
      <xdr:colOff>284018</xdr:colOff>
      <xdr:row>34</xdr:row>
      <xdr:rowOff>66006</xdr:rowOff>
    </xdr:to>
    <xdr:graphicFrame macro="">
      <xdr:nvGraphicFramePr>
        <xdr:cNvPr id="11" name="Chart 10">
          <a:extLst>
            <a:ext uri="{FF2B5EF4-FFF2-40B4-BE49-F238E27FC236}">
              <a16:creationId xmlns:a16="http://schemas.microsoft.com/office/drawing/2014/main" id="{E1CFDB0C-0E7D-45AB-BD7C-8484CB8B3B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62346</xdr:colOff>
      <xdr:row>19</xdr:row>
      <xdr:rowOff>55418</xdr:rowOff>
    </xdr:from>
    <xdr:to>
      <xdr:col>12</xdr:col>
      <xdr:colOff>325582</xdr:colOff>
      <xdr:row>34</xdr:row>
      <xdr:rowOff>66006</xdr:rowOff>
    </xdr:to>
    <xdr:graphicFrame macro="">
      <xdr:nvGraphicFramePr>
        <xdr:cNvPr id="12" name="Chart 11">
          <a:extLst>
            <a:ext uri="{FF2B5EF4-FFF2-40B4-BE49-F238E27FC236}">
              <a16:creationId xmlns:a16="http://schemas.microsoft.com/office/drawing/2014/main" id="{FABB8212-86DA-4AF0-92D0-0628AA729B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116092</xdr:colOff>
      <xdr:row>9</xdr:row>
      <xdr:rowOff>3139</xdr:rowOff>
    </xdr:from>
    <xdr:to>
      <xdr:col>15</xdr:col>
      <xdr:colOff>230212</xdr:colOff>
      <xdr:row>18</xdr:row>
      <xdr:rowOff>104888</xdr:rowOff>
    </xdr:to>
    <mc:AlternateContent xmlns:mc="http://schemas.openxmlformats.org/markup-compatibility/2006" xmlns:a14="http://schemas.microsoft.com/office/drawing/2010/main">
      <mc:Choice Requires="a14">
        <xdr:graphicFrame macro="">
          <xdr:nvGraphicFramePr>
            <xdr:cNvPr id="3" name="Sponsor">
              <a:extLst>
                <a:ext uri="{FF2B5EF4-FFF2-40B4-BE49-F238E27FC236}">
                  <a16:creationId xmlns:a16="http://schemas.microsoft.com/office/drawing/2014/main" id="{24AA64D2-F199-4D48-9E88-80EDA393F6E5}"/>
                </a:ext>
              </a:extLst>
            </xdr:cNvPr>
            <xdr:cNvGraphicFramePr/>
          </xdr:nvGraphicFramePr>
          <xdr:xfrm>
            <a:off x="0" y="0"/>
            <a:ext cx="0" cy="0"/>
          </xdr:xfrm>
          <a:graphic>
            <a:graphicData uri="http://schemas.microsoft.com/office/drawing/2010/slicer">
              <sle:slicer xmlns:sle="http://schemas.microsoft.com/office/drawing/2010/slicer" name="Sponsor"/>
            </a:graphicData>
          </a:graphic>
        </xdr:graphicFrame>
      </mc:Choice>
      <mc:Fallback xmlns="">
        <xdr:sp macro="" textlink="">
          <xdr:nvSpPr>
            <xdr:cNvPr id="0" name=""/>
            <xdr:cNvSpPr>
              <a:spLocks noTextEdit="1"/>
            </xdr:cNvSpPr>
          </xdr:nvSpPr>
          <xdr:spPr>
            <a:xfrm>
              <a:off x="10288792" y="13414339"/>
              <a:ext cx="1440000" cy="1747669"/>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13</xdr:col>
      <xdr:colOff>114749</xdr:colOff>
      <xdr:row>18</xdr:row>
      <xdr:rowOff>182433</xdr:rowOff>
    </xdr:from>
    <xdr:to>
      <xdr:col>17</xdr:col>
      <xdr:colOff>83821</xdr:colOff>
      <xdr:row>27</xdr:row>
      <xdr:rowOff>12103</xdr:rowOff>
    </xdr:to>
    <mc:AlternateContent xmlns:mc="http://schemas.openxmlformats.org/markup-compatibility/2006" xmlns:tsle="http://schemas.microsoft.com/office/drawing/2012/timeslicer">
      <mc:Choice Requires="tsle">
        <xdr:graphicFrame macro="">
          <xdr:nvGraphicFramePr>
            <xdr:cNvPr id="4" name="Date">
              <a:extLst>
                <a:ext uri="{FF2B5EF4-FFF2-40B4-BE49-F238E27FC236}">
                  <a16:creationId xmlns:a16="http://schemas.microsoft.com/office/drawing/2014/main" id="{D89FE475-5FFF-4FC3-A944-8CBDE9BB2DC9}"/>
                </a:ext>
              </a:extLst>
            </xdr:cNvPr>
            <xdr:cNvGraphicFramePr/>
          </xdr:nvGraphicFramePr>
          <xdr:xfrm>
            <a:off x="0" y="0"/>
            <a:ext cx="0" cy="0"/>
          </xdr:xfrm>
          <a:graphic>
            <a:graphicData uri="http://schemas.microsoft.com/office/drawing/2012/timeslicer">
              <tsle:timeslicer name="Date"/>
            </a:graphicData>
          </a:graphic>
        </xdr:graphicFrame>
      </mc:Choice>
      <mc:Fallback xmlns="">
        <xdr:sp macro="" textlink="">
          <xdr:nvSpPr>
            <xdr:cNvPr id="0" name=""/>
            <xdr:cNvSpPr>
              <a:spLocks noTextEdit="1"/>
            </xdr:cNvSpPr>
          </xdr:nvSpPr>
          <xdr:spPr>
            <a:xfrm>
              <a:off x="10287449" y="15239553"/>
              <a:ext cx="2971352" cy="1475590"/>
            </a:xfrm>
            <a:prstGeom prst="rect">
              <a:avLst/>
            </a:prstGeom>
            <a:solidFill>
              <a:prstClr val="white"/>
            </a:solidFill>
            <a:ln w="1">
              <a:solidFill>
                <a:prstClr val="green"/>
              </a:solidFill>
            </a:ln>
          </xdr:spPr>
          <xdr:txBody>
            <a:bodyPr vertOverflow="clip" horzOverflow="clip"/>
            <a:lstStyle/>
            <a:p>
              <a:r>
                <a:rPr lang="en-AU" sz="1100"/>
                <a:t>Timeline: Works in Excel 2013 or higher. Do not move or resize.</a:t>
              </a:r>
            </a:p>
          </xdr:txBody>
        </xdr:sp>
      </mc:Fallback>
    </mc:AlternateContent>
    <xdr:clientData/>
  </xdr:twoCellAnchor>
  <xdr:twoCellAnchor>
    <xdr:from>
      <xdr:col>15</xdr:col>
      <xdr:colOff>343796</xdr:colOff>
      <xdr:row>8</xdr:row>
      <xdr:rowOff>170779</xdr:rowOff>
    </xdr:from>
    <xdr:to>
      <xdr:col>17</xdr:col>
      <xdr:colOff>83820</xdr:colOff>
      <xdr:row>18</xdr:row>
      <xdr:rowOff>91579</xdr:rowOff>
    </xdr:to>
    <mc:AlternateContent xmlns:mc="http://schemas.openxmlformats.org/markup-compatibility/2006" xmlns:a14="http://schemas.microsoft.com/office/drawing/2010/main">
      <mc:Choice Requires="a14">
        <xdr:graphicFrame macro="">
          <xdr:nvGraphicFramePr>
            <xdr:cNvPr id="5" name="Singer">
              <a:extLst>
                <a:ext uri="{FF2B5EF4-FFF2-40B4-BE49-F238E27FC236}">
                  <a16:creationId xmlns:a16="http://schemas.microsoft.com/office/drawing/2014/main" id="{539FE41E-D25D-40AD-A514-86B27FD57FE1}"/>
                </a:ext>
              </a:extLst>
            </xdr:cNvPr>
            <xdr:cNvGraphicFramePr/>
          </xdr:nvGraphicFramePr>
          <xdr:xfrm>
            <a:off x="0" y="0"/>
            <a:ext cx="0" cy="0"/>
          </xdr:xfrm>
          <a:graphic>
            <a:graphicData uri="http://schemas.microsoft.com/office/drawing/2010/slicer">
              <sle:slicer xmlns:sle="http://schemas.microsoft.com/office/drawing/2010/slicer" name="Singer"/>
            </a:graphicData>
          </a:graphic>
        </xdr:graphicFrame>
      </mc:Choice>
      <mc:Fallback xmlns="">
        <xdr:sp macro="" textlink="">
          <xdr:nvSpPr>
            <xdr:cNvPr id="0" name=""/>
            <xdr:cNvSpPr>
              <a:spLocks noTextEdit="1"/>
            </xdr:cNvSpPr>
          </xdr:nvSpPr>
          <xdr:spPr>
            <a:xfrm>
              <a:off x="11842376" y="13399099"/>
              <a:ext cx="1416424" cy="17496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548640</xdr:colOff>
      <xdr:row>9</xdr:row>
      <xdr:rowOff>152400</xdr:rowOff>
    </xdr:from>
    <xdr:to>
      <xdr:col>12</xdr:col>
      <xdr:colOff>243840</xdr:colOff>
      <xdr:row>95</xdr:row>
      <xdr:rowOff>152400</xdr:rowOff>
    </xdr:to>
    <xdr:graphicFrame macro="">
      <xdr:nvGraphicFramePr>
        <xdr:cNvPr id="2" name="Chart 1" descr="Chart type: Clustered Bar. 'Units sold' by 'Item sold'&#10;&#10;Description automatically generated">
          <a:extLst>
            <a:ext uri="{FF2B5EF4-FFF2-40B4-BE49-F238E27FC236}">
              <a16:creationId xmlns:a16="http://schemas.microsoft.com/office/drawing/2014/main" id="{D9791BBA-4C38-2C66-24B5-DD1101E36B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refreshedDate="43529.468329398151" createdVersion="6" refreshedVersion="6" minRefreshableVersion="3" recordCount="26" xr:uid="{0C09CA42-A938-4A10-B72E-8ED3BA199EFC}">
  <cacheSource type="worksheet">
    <worksheetSource name="DashboardData"/>
  </cacheSource>
  <cacheFields count="9">
    <cacheField name="City" numFmtId="0">
      <sharedItems count="4">
        <s v="Siem Reap"/>
        <s v="Bangkok"/>
        <s v="Phnom Penh"/>
        <s v="Kratie"/>
      </sharedItems>
    </cacheField>
    <cacheField name="Singer" numFmtId="0">
      <sharedItems count="5">
        <s v="Britney Spears"/>
        <s v="Katy Perry"/>
        <s v="Madonna"/>
        <s v="Justin Bieber"/>
        <s v="Adele"/>
      </sharedItems>
    </cacheField>
    <cacheField name="Sponsor" numFmtId="0">
      <sharedItems count="5">
        <s v="Coca Cola"/>
        <s v="Microsoft"/>
        <s v="Apple"/>
        <s v="Honda"/>
        <s v="Facebook"/>
      </sharedItems>
    </cacheField>
    <cacheField name="Sales" numFmtId="167">
      <sharedItems containsSemiMixedTypes="0" containsString="0" containsNumber="1" containsInteger="1" minValue="15000" maxValue="100000"/>
    </cacheField>
    <cacheField name="Date" numFmtId="15">
      <sharedItems containsSemiMixedTypes="0" containsNonDate="0" containsDate="1" containsString="0" minDate="2017-02-07T00:00:00" maxDate="2017-08-30T00:00:00" count="26">
        <d v="2017-03-06T00:00:00"/>
        <d v="2017-06-29T00:00:00"/>
        <d v="2017-05-05T00:00:00"/>
        <d v="2017-02-25T00:00:00"/>
        <d v="2017-03-30T00:00:00"/>
        <d v="2017-02-07T00:00:00"/>
        <d v="2017-03-04T00:00:00"/>
        <d v="2017-08-04T00:00:00"/>
        <d v="2017-08-14T00:00:00"/>
        <d v="2017-07-18T00:00:00"/>
        <d v="2017-02-16T00:00:00"/>
        <d v="2017-08-19T00:00:00"/>
        <d v="2017-08-29T00:00:00"/>
        <d v="2017-07-16T00:00:00"/>
        <d v="2017-04-11T00:00:00"/>
        <d v="2017-05-02T00:00:00"/>
        <d v="2017-05-01T00:00:00"/>
        <d v="2017-04-08T00:00:00"/>
        <d v="2017-06-11T00:00:00"/>
        <d v="2017-06-17T00:00:00"/>
        <d v="2017-03-29T00:00:00"/>
        <d v="2017-06-08T00:00:00"/>
        <d v="2017-06-21T00:00:00"/>
        <d v="2017-03-25T00:00:00"/>
        <d v="2017-08-07T00:00:00"/>
        <d v="2017-05-12T00:00:00"/>
      </sharedItems>
      <fieldGroup par="8" base="4">
        <rangePr groupBy="days" startDate="2017-02-07T00:00:00" endDate="2017-08-30T00:00:00"/>
        <groupItems count="368">
          <s v="&lt;07/02/2017"/>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ug"/>
          <s v="02-Aug"/>
          <s v="03-Aug"/>
          <s v="04-Aug"/>
          <s v="05-Aug"/>
          <s v="06-Aug"/>
          <s v="07-Aug"/>
          <s v="08-Aug"/>
          <s v="09-Aug"/>
          <s v="10-Aug"/>
          <s v="11-Aug"/>
          <s v="12-Aug"/>
          <s v="13-Aug"/>
          <s v="14-Aug"/>
          <s v="15-Aug"/>
          <s v="16-Aug"/>
          <s v="17-Aug"/>
          <s v="18-Aug"/>
          <s v="19-Aug"/>
          <s v="20-Aug"/>
          <s v="21-Aug"/>
          <s v="22-Aug"/>
          <s v="23-Aug"/>
          <s v="24-Aug"/>
          <s v="25-Aug"/>
          <s v="26-Aug"/>
          <s v="27-Aug"/>
          <s v="28-Aug"/>
          <s v="29-Aug"/>
          <s v="30-Aug"/>
          <s v="31-Aug"/>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ec"/>
          <s v="02-Dec"/>
          <s v="03-Dec"/>
          <s v="04-Dec"/>
          <s v="05-Dec"/>
          <s v="06-Dec"/>
          <s v="07-Dec"/>
          <s v="08-Dec"/>
          <s v="09-Dec"/>
          <s v="10-Dec"/>
          <s v="11-Dec"/>
          <s v="12-Dec"/>
          <s v="13-Dec"/>
          <s v="14-Dec"/>
          <s v="15-Dec"/>
          <s v="16-Dec"/>
          <s v="17-Dec"/>
          <s v="18-Dec"/>
          <s v="19-Dec"/>
          <s v="20-Dec"/>
          <s v="21-Dec"/>
          <s v="22-Dec"/>
          <s v="23-Dec"/>
          <s v="24-Dec"/>
          <s v="25-Dec"/>
          <s v="26-Dec"/>
          <s v="27-Dec"/>
          <s v="28-Dec"/>
          <s v="29-Dec"/>
          <s v="30-Dec"/>
          <s v="31-Dec"/>
          <s v="&gt;30/08/2017"/>
        </groupItems>
      </fieldGroup>
    </cacheField>
    <cacheField name="Facebook likes (M)" numFmtId="0">
      <sharedItems containsSemiMixedTypes="0" containsString="0" containsNumber="1" containsInteger="1" minValue="2" maxValue="24"/>
    </cacheField>
    <cacheField name="Country" numFmtId="0">
      <sharedItems count="2">
        <s v="Cambodia"/>
        <s v="Thailand"/>
      </sharedItems>
    </cacheField>
    <cacheField name="Revenue ($M)" numFmtId="4">
      <sharedItems containsSemiMixedTypes="0" containsString="0" containsNumber="1" minValue="0.73499999999999999" maxValue="5.52"/>
    </cacheField>
    <cacheField name="Months" numFmtId="0" databaseField="0">
      <fieldGroup base="4">
        <rangePr groupBy="months" startDate="2017-02-07T00:00:00" endDate="2017-08-30T00:00:00"/>
        <groupItems count="14">
          <s v="&lt;07/02/2017"/>
          <s v="Jan"/>
          <s v="Feb"/>
          <s v="Mar"/>
          <s v="Apr"/>
          <s v="May"/>
          <s v="Jun"/>
          <s v="Jul"/>
          <s v="Aug"/>
          <s v="Sep"/>
          <s v="Oct"/>
          <s v="Nov"/>
          <s v="Dec"/>
          <s v="&gt;30/08/2017"/>
        </groupItems>
      </fieldGroup>
    </cacheField>
  </cacheFields>
  <extLst>
    <ext xmlns:x14="http://schemas.microsoft.com/office/spreadsheetml/2009/9/main" uri="{725AE2AE-9491-48be-B2B4-4EB974FC3084}">
      <x14:pivotCacheDefinition pivotCacheId="2084459325"/>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Benaim" refreshedDate="45469.676605439818" createdVersion="8" refreshedVersion="8" minRefreshableVersion="3" recordCount="128" xr:uid="{61528C43-9BC2-4685-B0CF-7096CD4466F1}">
  <cacheSource type="worksheet">
    <worksheetSource ref="A3:J131" sheet="Data"/>
  </cacheSource>
  <cacheFields count="10">
    <cacheField name="Date" numFmtId="15">
      <sharedItems containsSemiMixedTypes="0" containsNonDate="0" containsDate="1" containsString="0" minDate="2023-07-19T00:00:00" maxDate="2024-06-19T00:00:00"/>
    </cacheField>
    <cacheField name="Employee" numFmtId="0">
      <sharedItems count="5">
        <s v="Kong"/>
        <s v="Solyna"/>
        <s v="Vatey"/>
        <s v="James"/>
        <s v="Sammy"/>
      </sharedItems>
    </cacheField>
    <cacheField name="Units sold" numFmtId="0">
      <sharedItems containsSemiMixedTypes="0" containsString="0" containsNumber="1" minValue="1" maxValue="12"/>
    </cacheField>
    <cacheField name="Price per unit" numFmtId="0">
      <sharedItems containsSemiMixedTypes="0" containsString="0" containsNumber="1" containsInteger="1" minValue="15" maxValue="50"/>
    </cacheField>
    <cacheField name="Income" numFmtId="0">
      <sharedItems containsSemiMixedTypes="0" containsString="0" containsNumber="1" minValue="30" maxValue="600"/>
    </cacheField>
    <cacheField name="Chart" numFmtId="0">
      <sharedItems containsSemiMixedTypes="0" containsString="0" containsNumber="1" minValue="30" maxValue="600"/>
    </cacheField>
    <cacheField name="Item sold" numFmtId="0">
      <sharedItems count="5">
        <s v="Wheel"/>
        <s v="Engine"/>
        <s v="Tyres"/>
        <s v="Mirror"/>
        <s v="Steering wheel"/>
      </sharedItems>
    </cacheField>
    <cacheField name="Raw materials" numFmtId="0">
      <sharedItems containsSemiMixedTypes="0" containsString="0" containsNumber="1" containsInteger="1" minValue="10" maxValue="770"/>
    </cacheField>
    <cacheField name="Gross profit" numFmtId="0">
      <sharedItems containsSemiMixedTypes="0" containsString="0" containsNumber="1" minValue="-720" maxValue="240"/>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avid Benaim" refreshedDate="45469.701536111112" backgroundQuery="1" createdVersion="8" refreshedVersion="8" minRefreshableVersion="3" recordCount="0" supportSubquery="1" supportAdvancedDrill="1" xr:uid="{58F8858D-B5F5-4A22-A9FF-6901BF5673E2}">
  <cacheSource type="external" connectionId="9"/>
  <cacheFields count="5">
    <cacheField name="[Range].[Item sold].[Item sold]" caption="Item sold" numFmtId="0" hierarchy="6" level="1">
      <sharedItems containsBlank="1" count="6">
        <m/>
        <s v="Engine"/>
        <s v="Mirror"/>
        <s v="Steering wheel"/>
        <s v="Tyres"/>
        <s v="Wheel"/>
      </sharedItems>
    </cacheField>
    <cacheField name="[Measures].[Distinct Count of Employee]" caption="Distinct Count of Employee" numFmtId="0" hierarchy="13" level="32767"/>
    <cacheField name="[Measures].[Sum of Income]" caption="Sum of Income" numFmtId="0" hierarchy="14" level="32767"/>
    <cacheField name="[Measures].[Sum of Price per unit]" caption="Sum of Price per unit" numFmtId="0" hierarchy="15" level="32767"/>
    <cacheField name="[Measures].[Sum of Units sold]" caption="Sum of Units sold" numFmtId="0" hierarchy="16" level="32767"/>
  </cacheFields>
  <cacheHierarchies count="17">
    <cacheHierarchy uniqueName="[Range].[Date]" caption="Date" attribute="1" time="1" defaultMemberUniqueName="[Range].[Date].[All]" allUniqueName="[Range].[Date].[All]" dimensionUniqueName="[Range]" displayFolder="" count="0" memberValueDatatype="7" unbalanced="0"/>
    <cacheHierarchy uniqueName="[Range].[Employee]" caption="Employee" attribute="1" defaultMemberUniqueName="[Range].[Employee].[All]" allUniqueName="[Range].[Employee].[All]" dimensionUniqueName="[Range]" displayFolder="" count="0" memberValueDatatype="130" unbalanced="0"/>
    <cacheHierarchy uniqueName="[Range].[Units sold]" caption="Units sold" attribute="1" defaultMemberUniqueName="[Range].[Units sold].[All]" allUniqueName="[Range].[Units sold].[All]" dimensionUniqueName="[Range]" displayFolder="" count="0" memberValueDatatype="5" unbalanced="0"/>
    <cacheHierarchy uniqueName="[Range].[Price per unit]" caption="Price per unit" attribute="1" defaultMemberUniqueName="[Range].[Price per unit].[All]" allUniqueName="[Range].[Price per unit].[All]" dimensionUniqueName="[Range]" displayFolder="" count="0" memberValueDatatype="20" unbalanced="0"/>
    <cacheHierarchy uniqueName="[Range].[Income]" caption="Income" attribute="1" defaultMemberUniqueName="[Range].[Income].[All]" allUniqueName="[Range].[Income].[All]" dimensionUniqueName="[Range]" displayFolder="" count="0" memberValueDatatype="5" unbalanced="0"/>
    <cacheHierarchy uniqueName="[Range].[Chart]" caption="Chart" attribute="1" defaultMemberUniqueName="[Range].[Chart].[All]" allUniqueName="[Range].[Chart].[All]" dimensionUniqueName="[Range]" displayFolder="" count="0" memberValueDatatype="5" unbalanced="0"/>
    <cacheHierarchy uniqueName="[Range].[Item sold]" caption="Item sold" attribute="1" defaultMemberUniqueName="[Range].[Item sold].[All]" allUniqueName="[Range].[Item sold].[All]" dimensionUniqueName="[Range]" displayFolder="" count="2" memberValueDatatype="130" unbalanced="0">
      <fieldsUsage count="2">
        <fieldUsage x="-1"/>
        <fieldUsage x="0"/>
      </fieldsUsage>
    </cacheHierarchy>
    <cacheHierarchy uniqueName="[Range].[Raw materials]" caption="Raw materials" attribute="1" defaultMemberUniqueName="[Range].[Raw materials].[All]" allUniqueName="[Range].[Raw materials].[All]" dimensionUniqueName="[Range]" displayFolder="" count="0" memberValueDatatype="20" unbalanced="0"/>
    <cacheHierarchy uniqueName="[Range].[Gross profit]" caption="Gross profit" attribute="1" defaultMemberUniqueName="[Range].[Gross profit].[All]" allUniqueName="[Range].[Gross profit].[All]" dimensionUniqueName="[Range]" displayFolder="" count="0" memberValueDatatype="5" unbalanced="0"/>
    <cacheHierarchy uniqueName="[Range].[Notes]" caption="Notes" attribute="1" defaultMemberUniqueName="[Range].[Notes].[All]" allUniqueName="[Range].[Notes].[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Employee]" caption="Count of Employee" measure="1" displayFolder="" measureGroup="Range" count="0" hidden="1">
      <extLst>
        <ext xmlns:x15="http://schemas.microsoft.com/office/spreadsheetml/2010/11/main" uri="{B97F6D7D-B522-45F9-BDA1-12C45D357490}">
          <x15:cacheHierarchy aggregatedColumn="1"/>
        </ext>
      </extLst>
    </cacheHierarchy>
    <cacheHierarchy uniqueName="[Measures].[Distinct Count of Employee]" caption="Distinct Count of Employee" measure="1" displayFolder="" measureGroup="Range" count="0" oneField="1" hidden="1">
      <fieldsUsage count="1">
        <fieldUsage x="1"/>
      </fieldsUsage>
      <extLst>
        <ext xmlns:x15="http://schemas.microsoft.com/office/spreadsheetml/2010/11/main" uri="{B97F6D7D-B522-45F9-BDA1-12C45D357490}">
          <x15:cacheHierarchy aggregatedColumn="1"/>
        </ext>
      </extLst>
    </cacheHierarchy>
    <cacheHierarchy uniqueName="[Measures].[Sum of Income]" caption="Sum of Income" measure="1" displayFolder="" measureGroup="Range" count="0" oneField="1" hidden="1">
      <fieldsUsage count="1">
        <fieldUsage x="2"/>
      </fieldsUsage>
      <extLst>
        <ext xmlns:x15="http://schemas.microsoft.com/office/spreadsheetml/2010/11/main" uri="{B97F6D7D-B522-45F9-BDA1-12C45D357490}">
          <x15:cacheHierarchy aggregatedColumn="4"/>
        </ext>
      </extLst>
    </cacheHierarchy>
    <cacheHierarchy uniqueName="[Measures].[Sum of Price per unit]" caption="Sum of Price per unit" measure="1" displayFolder="" measureGroup="Range" count="0" oneField="1" hidden="1">
      <fieldsUsage count="1">
        <fieldUsage x="3"/>
      </fieldsUsage>
      <extLst>
        <ext xmlns:x15="http://schemas.microsoft.com/office/spreadsheetml/2010/11/main" uri="{B97F6D7D-B522-45F9-BDA1-12C45D357490}">
          <x15:cacheHierarchy aggregatedColumn="3"/>
        </ext>
      </extLst>
    </cacheHierarchy>
    <cacheHierarchy uniqueName="[Measures].[Sum of Units sold]" caption="Sum of Units sold" measure="1" displayFolder="" measureGroup="Range" count="0" oneField="1" hidden="1">
      <fieldsUsage count="1">
        <fieldUsage x="4"/>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x v="0"/>
    <x v="0"/>
    <x v="0"/>
    <n v="70000"/>
    <x v="0"/>
    <n v="17"/>
    <x v="0"/>
    <n v="2.94"/>
  </r>
  <r>
    <x v="1"/>
    <x v="0"/>
    <x v="0"/>
    <n v="65000"/>
    <x v="1"/>
    <n v="12"/>
    <x v="1"/>
    <n v="2.6"/>
  </r>
  <r>
    <x v="2"/>
    <x v="1"/>
    <x v="1"/>
    <n v="70000"/>
    <x v="2"/>
    <n v="9"/>
    <x v="0"/>
    <n v="4.76"/>
  </r>
  <r>
    <x v="3"/>
    <x v="2"/>
    <x v="0"/>
    <n v="35000"/>
    <x v="3"/>
    <n v="23"/>
    <x v="0"/>
    <n v="1.2949999999999999"/>
  </r>
  <r>
    <x v="0"/>
    <x v="3"/>
    <x v="2"/>
    <n v="40000"/>
    <x v="4"/>
    <n v="18"/>
    <x v="0"/>
    <n v="1.72"/>
  </r>
  <r>
    <x v="1"/>
    <x v="3"/>
    <x v="1"/>
    <n v="40000"/>
    <x v="5"/>
    <n v="13"/>
    <x v="1"/>
    <n v="3.24"/>
  </r>
  <r>
    <x v="0"/>
    <x v="0"/>
    <x v="3"/>
    <n v="70000"/>
    <x v="6"/>
    <n v="16"/>
    <x v="0"/>
    <n v="2.31"/>
  </r>
  <r>
    <x v="2"/>
    <x v="2"/>
    <x v="3"/>
    <n v="40000"/>
    <x v="7"/>
    <n v="8"/>
    <x v="0"/>
    <n v="1.56"/>
  </r>
  <r>
    <x v="2"/>
    <x v="2"/>
    <x v="4"/>
    <n v="45000"/>
    <x v="8"/>
    <n v="6"/>
    <x v="0"/>
    <n v="2.4750000000000001"/>
  </r>
  <r>
    <x v="3"/>
    <x v="0"/>
    <x v="4"/>
    <n v="30000"/>
    <x v="9"/>
    <n v="13"/>
    <x v="0"/>
    <n v="0.99"/>
  </r>
  <r>
    <x v="2"/>
    <x v="1"/>
    <x v="0"/>
    <n v="80000"/>
    <x v="10"/>
    <n v="11"/>
    <x v="0"/>
    <n v="4.4800000000000004"/>
  </r>
  <r>
    <x v="1"/>
    <x v="3"/>
    <x v="4"/>
    <n v="20000"/>
    <x v="11"/>
    <n v="14"/>
    <x v="1"/>
    <n v="1.58"/>
  </r>
  <r>
    <x v="1"/>
    <x v="4"/>
    <x v="2"/>
    <n v="45000"/>
    <x v="12"/>
    <n v="14"/>
    <x v="1"/>
    <n v="3.4649999999999999"/>
  </r>
  <r>
    <x v="0"/>
    <x v="4"/>
    <x v="1"/>
    <n v="75000"/>
    <x v="13"/>
    <n v="13"/>
    <x v="0"/>
    <n v="3.15"/>
  </r>
  <r>
    <x v="3"/>
    <x v="2"/>
    <x v="3"/>
    <n v="45000"/>
    <x v="14"/>
    <n v="24"/>
    <x v="0"/>
    <n v="3.7349999999999999"/>
  </r>
  <r>
    <x v="3"/>
    <x v="0"/>
    <x v="3"/>
    <n v="30000"/>
    <x v="15"/>
    <n v="20"/>
    <x v="0"/>
    <n v="2.0699999999999998"/>
  </r>
  <r>
    <x v="0"/>
    <x v="0"/>
    <x v="3"/>
    <n v="100000"/>
    <x v="16"/>
    <n v="4"/>
    <x v="0"/>
    <n v="5.3"/>
  </r>
  <r>
    <x v="3"/>
    <x v="3"/>
    <x v="0"/>
    <n v="25000"/>
    <x v="17"/>
    <n v="12"/>
    <x v="0"/>
    <n v="1.85"/>
  </r>
  <r>
    <x v="2"/>
    <x v="2"/>
    <x v="1"/>
    <n v="60000"/>
    <x v="18"/>
    <n v="3"/>
    <x v="0"/>
    <n v="4.32"/>
  </r>
  <r>
    <x v="2"/>
    <x v="0"/>
    <x v="2"/>
    <n v="75000"/>
    <x v="19"/>
    <n v="11"/>
    <x v="0"/>
    <n v="3.0750000000000002"/>
  </r>
  <r>
    <x v="2"/>
    <x v="2"/>
    <x v="4"/>
    <n v="15000"/>
    <x v="20"/>
    <n v="22"/>
    <x v="0"/>
    <n v="0.73499999999999999"/>
  </r>
  <r>
    <x v="0"/>
    <x v="3"/>
    <x v="3"/>
    <n v="65000"/>
    <x v="21"/>
    <n v="2"/>
    <x v="0"/>
    <n v="4.42"/>
  </r>
  <r>
    <x v="0"/>
    <x v="4"/>
    <x v="0"/>
    <n v="80000"/>
    <x v="22"/>
    <n v="7"/>
    <x v="0"/>
    <n v="5.52"/>
  </r>
  <r>
    <x v="0"/>
    <x v="2"/>
    <x v="3"/>
    <n v="85000"/>
    <x v="23"/>
    <n v="2"/>
    <x v="0"/>
    <n v="3.4849999999999999"/>
  </r>
  <r>
    <x v="2"/>
    <x v="2"/>
    <x v="1"/>
    <n v="95000"/>
    <x v="24"/>
    <n v="21"/>
    <x v="0"/>
    <n v="5.51"/>
  </r>
  <r>
    <x v="2"/>
    <x v="0"/>
    <x v="4"/>
    <n v="80000"/>
    <x v="25"/>
    <n v="18"/>
    <x v="0"/>
    <n v="2.6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8">
  <r>
    <d v="2024-06-18T00:00:00"/>
    <x v="0"/>
    <n v="1"/>
    <n v="30"/>
    <n v="30"/>
    <n v="30"/>
    <x v="0"/>
    <n v="400"/>
    <n v="-370"/>
    <s v="Raw materials very specialised so expensive"/>
  </r>
  <r>
    <d v="2024-06-18T00:00:00"/>
    <x v="1"/>
    <n v="1"/>
    <n v="35"/>
    <n v="35"/>
    <n v="35"/>
    <x v="0"/>
    <n v="210"/>
    <n v="-175"/>
    <m/>
  </r>
  <r>
    <d v="2024-06-18T00:00:00"/>
    <x v="2"/>
    <n v="1"/>
    <n v="50"/>
    <n v="50"/>
    <n v="50"/>
    <x v="1"/>
    <n v="20"/>
    <n v="30"/>
    <m/>
  </r>
  <r>
    <d v="2024-06-10T00:00:00"/>
    <x v="3"/>
    <n v="2"/>
    <n v="40"/>
    <n v="80"/>
    <n v="80"/>
    <x v="2"/>
    <n v="80"/>
    <n v="0"/>
    <s v="Breakeven"/>
  </r>
  <r>
    <d v="2024-05-25T00:00:00"/>
    <x v="1"/>
    <n v="4"/>
    <n v="35"/>
    <n v="140"/>
    <n v="140"/>
    <x v="0"/>
    <n v="210"/>
    <n v="-70"/>
    <m/>
  </r>
  <r>
    <d v="2024-06-10T00:00:00"/>
    <x v="1"/>
    <n v="2"/>
    <n v="35"/>
    <n v="70"/>
    <n v="70"/>
    <x v="3"/>
    <n v="160"/>
    <n v="-90"/>
    <m/>
  </r>
  <r>
    <d v="2024-06-10T00:00:00"/>
    <x v="2"/>
    <n v="2"/>
    <n v="50"/>
    <n v="100"/>
    <n v="100"/>
    <x v="4"/>
    <n v="300"/>
    <n v="-200"/>
    <s v="Misestimate of costs"/>
  </r>
  <r>
    <d v="2024-06-02T00:00:00"/>
    <x v="3"/>
    <n v="3.0000000000000004"/>
    <n v="40"/>
    <n v="120.00000000000001"/>
    <n v="120.00000000000001"/>
    <x v="1"/>
    <n v="160"/>
    <n v="-39.999999999999986"/>
    <m/>
  </r>
  <r>
    <d v="2024-06-02T00:00:00"/>
    <x v="0"/>
    <n v="3.0000000000000004"/>
    <n v="30"/>
    <n v="90.000000000000014"/>
    <n v="90.000000000000014"/>
    <x v="2"/>
    <n v="10"/>
    <n v="80.000000000000014"/>
    <m/>
  </r>
  <r>
    <d v="2024-05-25T00:00:00"/>
    <x v="2"/>
    <n v="4"/>
    <n v="50"/>
    <n v="200"/>
    <n v="200"/>
    <x v="1"/>
    <n v="300"/>
    <n v="-100"/>
    <m/>
  </r>
  <r>
    <d v="2024-05-17T00:00:00"/>
    <x v="3"/>
    <n v="5"/>
    <n v="40"/>
    <n v="200"/>
    <n v="200"/>
    <x v="4"/>
    <n v="20"/>
    <n v="180"/>
    <m/>
  </r>
  <r>
    <d v="2024-05-17T00:00:00"/>
    <x v="1"/>
    <n v="5"/>
    <n v="35"/>
    <n v="175"/>
    <n v="175"/>
    <x v="2"/>
    <n v="50"/>
    <n v="125"/>
    <m/>
  </r>
  <r>
    <d v="2024-05-01T00:00:00"/>
    <x v="0"/>
    <n v="7"/>
    <n v="30"/>
    <n v="210"/>
    <n v="210"/>
    <x v="3"/>
    <n v="300"/>
    <n v="-90"/>
    <m/>
  </r>
  <r>
    <d v="2024-04-23T00:00:00"/>
    <x v="3"/>
    <n v="7.9999999999999991"/>
    <n v="40"/>
    <n v="319.99999999999994"/>
    <n v="319.99999999999994"/>
    <x v="3"/>
    <n v="100"/>
    <n v="219.99999999999994"/>
    <s v="Highest amount"/>
  </r>
  <r>
    <d v="2024-04-23T00:00:00"/>
    <x v="0"/>
    <n v="7.9999999999999991"/>
    <n v="30"/>
    <n v="239.99999999999997"/>
    <n v="239.99999999999997"/>
    <x v="4"/>
    <n v="20"/>
    <n v="219.99999999999997"/>
    <m/>
  </r>
  <r>
    <d v="2024-04-07T00:00:00"/>
    <x v="3"/>
    <n v="10"/>
    <n v="40"/>
    <n v="400"/>
    <n v="400"/>
    <x v="2"/>
    <n v="270"/>
    <n v="130"/>
    <m/>
  </r>
  <r>
    <d v="2024-05-09T00:00:00"/>
    <x v="0"/>
    <n v="6"/>
    <n v="30"/>
    <n v="180"/>
    <n v="180"/>
    <x v="3"/>
    <n v="420"/>
    <n v="-240"/>
    <m/>
  </r>
  <r>
    <d v="2024-06-02T00:00:00"/>
    <x v="4"/>
    <n v="3"/>
    <n v="15"/>
    <n v="45"/>
    <n v="45"/>
    <x v="2"/>
    <n v="20"/>
    <n v="25"/>
    <m/>
  </r>
  <r>
    <d v="2024-04-23T00:00:00"/>
    <x v="1"/>
    <n v="8"/>
    <n v="35"/>
    <n v="280"/>
    <n v="280"/>
    <x v="3"/>
    <n v="220"/>
    <n v="60"/>
    <m/>
  </r>
  <r>
    <d v="2024-04-07T00:00:00"/>
    <x v="2"/>
    <n v="10"/>
    <n v="50"/>
    <n v="500"/>
    <n v="500"/>
    <x v="0"/>
    <n v="300"/>
    <n v="200"/>
    <m/>
  </r>
  <r>
    <d v="2024-05-09T00:00:00"/>
    <x v="0"/>
    <n v="6"/>
    <n v="30"/>
    <n v="180"/>
    <n v="180"/>
    <x v="2"/>
    <n v="80"/>
    <n v="100"/>
    <m/>
  </r>
  <r>
    <d v="2024-03-22T00:00:00"/>
    <x v="2"/>
    <n v="12"/>
    <n v="35"/>
    <n v="420"/>
    <n v="420"/>
    <x v="3"/>
    <n v="530"/>
    <n v="-110"/>
    <m/>
  </r>
  <r>
    <d v="2024-03-22T00:00:00"/>
    <x v="4"/>
    <n v="12"/>
    <n v="50"/>
    <n v="600"/>
    <n v="600"/>
    <x v="2"/>
    <n v="770"/>
    <n v="-170"/>
    <m/>
  </r>
  <r>
    <d v="2024-05-17T00:00:00"/>
    <x v="4"/>
    <n v="5"/>
    <n v="40"/>
    <n v="200"/>
    <n v="200"/>
    <x v="3"/>
    <n v="70"/>
    <n v="130"/>
    <m/>
  </r>
  <r>
    <d v="2024-06-18T00:00:00"/>
    <x v="1"/>
    <n v="1"/>
    <n v="35"/>
    <n v="35"/>
    <n v="35"/>
    <x v="4"/>
    <n v="80"/>
    <n v="-45"/>
    <m/>
  </r>
  <r>
    <d v="2024-06-18T00:00:00"/>
    <x v="0"/>
    <n v="1"/>
    <n v="35"/>
    <n v="35"/>
    <n v="35"/>
    <x v="3"/>
    <n v="40"/>
    <n v="-5"/>
    <m/>
  </r>
  <r>
    <d v="2024-04-15T00:00:00"/>
    <x v="3"/>
    <n v="9"/>
    <n v="50"/>
    <n v="450"/>
    <n v="450"/>
    <x v="3"/>
    <n v="300"/>
    <n v="150"/>
    <m/>
  </r>
  <r>
    <d v="2024-05-17T00:00:00"/>
    <x v="2"/>
    <n v="5"/>
    <n v="40"/>
    <n v="200"/>
    <n v="200"/>
    <x v="0"/>
    <n v="150"/>
    <n v="50"/>
    <m/>
  </r>
  <r>
    <d v="2024-06-18T00:00:00"/>
    <x v="2"/>
    <n v="1"/>
    <n v="30"/>
    <n v="30"/>
    <n v="30"/>
    <x v="3"/>
    <n v="20"/>
    <n v="10"/>
    <m/>
  </r>
  <r>
    <d v="2024-06-02T00:00:00"/>
    <x v="1"/>
    <n v="3"/>
    <n v="50"/>
    <n v="150"/>
    <n v="150"/>
    <x v="4"/>
    <n v="400"/>
    <n v="-250"/>
    <m/>
  </r>
  <r>
    <d v="2024-06-18T00:00:00"/>
    <x v="0"/>
    <n v="1"/>
    <n v="40"/>
    <n v="40"/>
    <n v="40"/>
    <x v="4"/>
    <n v="140"/>
    <n v="-100"/>
    <m/>
  </r>
  <r>
    <d v="2024-04-07T00:00:00"/>
    <x v="0"/>
    <n v="10"/>
    <n v="35"/>
    <n v="350"/>
    <n v="350"/>
    <x v="1"/>
    <n v="200"/>
    <n v="150"/>
    <m/>
  </r>
  <r>
    <d v="2024-03-30T00:00:00"/>
    <x v="4"/>
    <n v="11"/>
    <n v="30"/>
    <n v="330"/>
    <n v="330"/>
    <x v="0"/>
    <n v="100"/>
    <n v="230"/>
    <s v="High cost, client is choosing another company now"/>
  </r>
  <r>
    <d v="2024-06-02T00:00:00"/>
    <x v="3"/>
    <n v="3"/>
    <n v="40"/>
    <n v="120"/>
    <n v="120"/>
    <x v="1"/>
    <n v="420"/>
    <n v="-300"/>
    <m/>
  </r>
  <r>
    <d v="2024-06-10T00:00:00"/>
    <x v="3"/>
    <n v="2"/>
    <n v="30"/>
    <n v="60"/>
    <n v="60"/>
    <x v="0"/>
    <n v="80"/>
    <n v="-20"/>
    <m/>
  </r>
  <r>
    <d v="2024-06-02T00:00:00"/>
    <x v="1"/>
    <n v="3"/>
    <n v="40"/>
    <n v="120"/>
    <n v="120"/>
    <x v="0"/>
    <n v="340"/>
    <n v="-220"/>
    <m/>
  </r>
  <r>
    <d v="2024-03-22T00:00:00"/>
    <x v="4"/>
    <n v="12"/>
    <n v="30"/>
    <n v="360"/>
    <n v="360"/>
    <x v="1"/>
    <n v="120"/>
    <n v="240"/>
    <m/>
  </r>
  <r>
    <d v="2024-03-30T00:00:00"/>
    <x v="3"/>
    <n v="11"/>
    <n v="15"/>
    <n v="165"/>
    <n v="165"/>
    <x v="2"/>
    <n v="120"/>
    <n v="45"/>
    <m/>
  </r>
  <r>
    <d v="2024-05-07T00:00:00"/>
    <x v="0"/>
    <n v="1"/>
    <n v="30"/>
    <n v="30"/>
    <n v="30"/>
    <x v="0"/>
    <n v="400"/>
    <n v="-370"/>
    <s v="Raw materials very specialised so expensive"/>
  </r>
  <r>
    <d v="2024-05-06T00:00:00"/>
    <x v="1"/>
    <n v="1"/>
    <n v="35"/>
    <n v="35"/>
    <n v="35"/>
    <x v="0"/>
    <n v="210"/>
    <n v="-175"/>
    <m/>
  </r>
  <r>
    <d v="2024-05-05T00:00:00"/>
    <x v="2"/>
    <n v="1"/>
    <n v="50"/>
    <n v="50"/>
    <n v="50"/>
    <x v="1"/>
    <n v="20"/>
    <n v="30"/>
    <m/>
  </r>
  <r>
    <d v="2024-04-26T00:00:00"/>
    <x v="3"/>
    <n v="2"/>
    <n v="40"/>
    <n v="80"/>
    <n v="80"/>
    <x v="2"/>
    <n v="80"/>
    <n v="0"/>
    <s v="Breakeven"/>
  </r>
  <r>
    <d v="2024-04-09T00:00:00"/>
    <x v="1"/>
    <n v="4"/>
    <n v="35"/>
    <n v="140"/>
    <n v="140"/>
    <x v="0"/>
    <n v="210"/>
    <n v="-70"/>
    <m/>
  </r>
  <r>
    <d v="2024-04-24T00:00:00"/>
    <x v="1"/>
    <n v="2"/>
    <n v="35"/>
    <n v="70"/>
    <n v="70"/>
    <x v="3"/>
    <n v="160"/>
    <n v="-90"/>
    <m/>
  </r>
  <r>
    <d v="2024-04-23T00:00:00"/>
    <x v="2"/>
    <n v="2"/>
    <n v="50"/>
    <n v="100"/>
    <n v="100"/>
    <x v="4"/>
    <n v="300"/>
    <n v="-200"/>
    <s v="Misestimate of costs"/>
  </r>
  <r>
    <d v="2024-04-14T00:00:00"/>
    <x v="3"/>
    <n v="3.0000000000000004"/>
    <n v="40"/>
    <n v="120.00000000000001"/>
    <n v="120.00000000000001"/>
    <x v="1"/>
    <n v="160"/>
    <n v="-39.999999999999986"/>
    <m/>
  </r>
  <r>
    <d v="2024-04-13T00:00:00"/>
    <x v="0"/>
    <n v="3.0000000000000004"/>
    <n v="30"/>
    <n v="90.000000000000014"/>
    <n v="90.000000000000014"/>
    <x v="2"/>
    <n v="10"/>
    <n v="80.000000000000014"/>
    <m/>
  </r>
  <r>
    <d v="2024-04-04T00:00:00"/>
    <x v="2"/>
    <n v="4"/>
    <n v="50"/>
    <n v="200"/>
    <n v="200"/>
    <x v="1"/>
    <n v="300"/>
    <n v="-100"/>
    <m/>
  </r>
  <r>
    <d v="2024-03-26T00:00:00"/>
    <x v="3"/>
    <n v="5"/>
    <n v="40"/>
    <n v="200"/>
    <n v="200"/>
    <x v="4"/>
    <n v="20"/>
    <n v="180"/>
    <m/>
  </r>
  <r>
    <d v="2024-03-25T00:00:00"/>
    <x v="1"/>
    <n v="5"/>
    <n v="35"/>
    <n v="175"/>
    <n v="175"/>
    <x v="2"/>
    <n v="50"/>
    <n v="125"/>
    <m/>
  </r>
  <r>
    <d v="2024-03-08T00:00:00"/>
    <x v="0"/>
    <n v="1"/>
    <n v="30"/>
    <n v="30"/>
    <n v="30"/>
    <x v="3"/>
    <n v="300"/>
    <n v="-270"/>
    <m/>
  </r>
  <r>
    <d v="2024-02-28T00:00:00"/>
    <x v="3"/>
    <n v="3"/>
    <n v="40"/>
    <n v="120"/>
    <n v="120"/>
    <x v="3"/>
    <n v="100"/>
    <n v="20"/>
    <s v="Highest amount"/>
  </r>
  <r>
    <d v="2024-02-27T00:00:00"/>
    <x v="0"/>
    <n v="8"/>
    <n v="30"/>
    <n v="240"/>
    <n v="240"/>
    <x v="4"/>
    <n v="20"/>
    <n v="220"/>
    <m/>
  </r>
  <r>
    <d v="2024-02-10T00:00:00"/>
    <x v="3"/>
    <n v="6"/>
    <n v="40"/>
    <n v="240"/>
    <n v="240"/>
    <x v="2"/>
    <n v="270"/>
    <n v="-30"/>
    <m/>
  </r>
  <r>
    <d v="2024-03-12T00:00:00"/>
    <x v="0"/>
    <n v="10"/>
    <n v="30"/>
    <n v="300"/>
    <n v="300"/>
    <x v="3"/>
    <n v="420"/>
    <n v="-120"/>
    <m/>
  </r>
  <r>
    <d v="2024-04-04T00:00:00"/>
    <x v="4"/>
    <n v="4"/>
    <n v="15"/>
    <n v="60"/>
    <n v="60"/>
    <x v="2"/>
    <n v="20"/>
    <n v="40"/>
    <m/>
  </r>
  <r>
    <d v="2024-02-23T00:00:00"/>
    <x v="1"/>
    <n v="1"/>
    <n v="35"/>
    <n v="35"/>
    <n v="35"/>
    <x v="3"/>
    <n v="220"/>
    <n v="-185"/>
    <m/>
  </r>
  <r>
    <d v="2024-02-06T00:00:00"/>
    <x v="2"/>
    <n v="4"/>
    <n v="50"/>
    <n v="200"/>
    <n v="200"/>
    <x v="0"/>
    <n v="300"/>
    <n v="-100"/>
    <m/>
  </r>
  <r>
    <d v="2024-03-08T00:00:00"/>
    <x v="0"/>
    <n v="9"/>
    <n v="30"/>
    <n v="270"/>
    <n v="270"/>
    <x v="2"/>
    <n v="80"/>
    <n v="190"/>
    <m/>
  </r>
  <r>
    <d v="2024-01-19T00:00:00"/>
    <x v="2"/>
    <n v="7"/>
    <n v="35"/>
    <n v="245"/>
    <n v="245"/>
    <x v="3"/>
    <n v="530"/>
    <n v="-285"/>
    <m/>
  </r>
  <r>
    <d v="2024-01-18T00:00:00"/>
    <x v="4"/>
    <n v="1"/>
    <n v="50"/>
    <n v="50"/>
    <n v="50"/>
    <x v="2"/>
    <n v="770"/>
    <n v="-720"/>
    <m/>
  </r>
  <r>
    <d v="2024-03-13T00:00:00"/>
    <x v="4"/>
    <n v="2"/>
    <n v="40"/>
    <n v="80"/>
    <n v="80"/>
    <x v="3"/>
    <n v="70"/>
    <n v="10"/>
    <m/>
  </r>
  <r>
    <d v="2024-04-13T00:00:00"/>
    <x v="1"/>
    <n v="1"/>
    <n v="35"/>
    <n v="35"/>
    <n v="35"/>
    <x v="4"/>
    <n v="80"/>
    <n v="-45"/>
    <m/>
  </r>
  <r>
    <d v="2024-04-12T00:00:00"/>
    <x v="0"/>
    <n v="1"/>
    <n v="35"/>
    <n v="35"/>
    <n v="35"/>
    <x v="3"/>
    <n v="40"/>
    <n v="-5"/>
    <m/>
  </r>
  <r>
    <d v="2024-02-07T00:00:00"/>
    <x v="3"/>
    <n v="4"/>
    <n v="50"/>
    <n v="200"/>
    <n v="200"/>
    <x v="3"/>
    <n v="300"/>
    <n v="-100"/>
    <m/>
  </r>
  <r>
    <d v="2024-03-09T00:00:00"/>
    <x v="2"/>
    <n v="2"/>
    <n v="40"/>
    <n v="80"/>
    <n v="80"/>
    <x v="0"/>
    <n v="150"/>
    <n v="-70"/>
    <m/>
  </r>
  <r>
    <d v="2024-04-09T00:00:00"/>
    <x v="2"/>
    <n v="3"/>
    <n v="30"/>
    <n v="90"/>
    <n v="90"/>
    <x v="3"/>
    <n v="20"/>
    <n v="70"/>
    <m/>
  </r>
  <r>
    <d v="2024-03-23T00:00:00"/>
    <x v="1"/>
    <n v="3"/>
    <n v="50"/>
    <n v="150"/>
    <n v="150"/>
    <x v="4"/>
    <n v="400"/>
    <n v="-250"/>
    <m/>
  </r>
  <r>
    <d v="2024-04-07T00:00:00"/>
    <x v="0"/>
    <n v="3"/>
    <n v="40"/>
    <n v="120"/>
    <n v="120"/>
    <x v="4"/>
    <n v="140"/>
    <n v="-20"/>
    <m/>
  </r>
  <r>
    <d v="2024-01-25T00:00:00"/>
    <x v="0"/>
    <n v="9"/>
    <n v="35"/>
    <n v="315"/>
    <n v="315"/>
    <x v="1"/>
    <n v="200"/>
    <n v="115"/>
    <m/>
  </r>
  <r>
    <d v="2024-01-16T00:00:00"/>
    <x v="4"/>
    <n v="10"/>
    <n v="30"/>
    <n v="300"/>
    <n v="300"/>
    <x v="0"/>
    <n v="100"/>
    <n v="200"/>
    <s v="High cost, client is choosing another company now"/>
  </r>
  <r>
    <d v="2024-03-19T00:00:00"/>
    <x v="3"/>
    <n v="4"/>
    <n v="40"/>
    <n v="160"/>
    <n v="160"/>
    <x v="1"/>
    <n v="420"/>
    <n v="-260"/>
    <m/>
  </r>
  <r>
    <d v="2024-03-26T00:00:00"/>
    <x v="3"/>
    <n v="9"/>
    <n v="30"/>
    <n v="270"/>
    <n v="270"/>
    <x v="0"/>
    <n v="80"/>
    <n v="190"/>
    <m/>
  </r>
  <r>
    <d v="2024-03-17T00:00:00"/>
    <x v="1"/>
    <n v="6"/>
    <n v="40"/>
    <n v="240"/>
    <n v="240"/>
    <x v="0"/>
    <n v="340"/>
    <n v="-100"/>
    <m/>
  </r>
  <r>
    <d v="2024-01-04T00:00:00"/>
    <x v="4"/>
    <n v="8"/>
    <n v="30"/>
    <n v="240"/>
    <n v="240"/>
    <x v="1"/>
    <n v="120"/>
    <n v="120"/>
    <m/>
  </r>
  <r>
    <d v="2024-01-11T00:00:00"/>
    <x v="3"/>
    <n v="9"/>
    <n v="15"/>
    <n v="135"/>
    <n v="135"/>
    <x v="2"/>
    <n v="120"/>
    <n v="15"/>
    <m/>
  </r>
  <r>
    <d v="2024-02-17T00:00:00"/>
    <x v="0"/>
    <n v="7"/>
    <n v="30"/>
    <n v="210"/>
    <n v="210"/>
    <x v="3"/>
    <n v="300"/>
    <n v="-90"/>
    <m/>
  </r>
  <r>
    <d v="2024-02-15T00:00:00"/>
    <x v="3"/>
    <n v="3"/>
    <n v="40"/>
    <n v="120"/>
    <n v="120"/>
    <x v="3"/>
    <n v="100"/>
    <n v="20"/>
    <s v="Highest amount"/>
  </r>
  <r>
    <d v="2024-02-13T00:00:00"/>
    <x v="0"/>
    <n v="1"/>
    <n v="30"/>
    <n v="30"/>
    <n v="30"/>
    <x v="4"/>
    <n v="20"/>
    <n v="10"/>
    <m/>
  </r>
  <r>
    <d v="2024-02-03T00:00:00"/>
    <x v="3"/>
    <n v="6"/>
    <n v="40"/>
    <n v="240"/>
    <n v="240"/>
    <x v="2"/>
    <n v="270"/>
    <n v="-30"/>
    <m/>
  </r>
  <r>
    <d v="2024-01-16T00:00:00"/>
    <x v="0"/>
    <n v="8"/>
    <n v="30"/>
    <n v="240"/>
    <n v="240"/>
    <x v="3"/>
    <n v="420"/>
    <n v="-180"/>
    <m/>
  </r>
  <r>
    <d v="2024-01-30T00:00:00"/>
    <x v="4"/>
    <n v="6"/>
    <n v="15"/>
    <n v="90"/>
    <n v="90"/>
    <x v="2"/>
    <n v="20"/>
    <n v="70"/>
    <m/>
  </r>
  <r>
    <d v="2024-01-28T00:00:00"/>
    <x v="1"/>
    <n v="9"/>
    <n v="35"/>
    <n v="315"/>
    <n v="315"/>
    <x v="3"/>
    <n v="220"/>
    <n v="95"/>
    <m/>
  </r>
  <r>
    <d v="2024-01-18T00:00:00"/>
    <x v="2"/>
    <n v="7"/>
    <n v="50"/>
    <n v="350"/>
    <n v="350"/>
    <x v="0"/>
    <n v="300"/>
    <n v="50"/>
    <m/>
  </r>
  <r>
    <d v="2024-01-16T00:00:00"/>
    <x v="0"/>
    <n v="8"/>
    <n v="30"/>
    <n v="240"/>
    <n v="240"/>
    <x v="2"/>
    <n v="80"/>
    <n v="160"/>
    <m/>
  </r>
  <r>
    <d v="2024-01-06T00:00:00"/>
    <x v="2"/>
    <n v="6"/>
    <n v="35"/>
    <n v="210"/>
    <n v="210"/>
    <x v="3"/>
    <n v="530"/>
    <n v="-320"/>
    <m/>
  </r>
  <r>
    <d v="2023-12-27T00:00:00"/>
    <x v="4"/>
    <n v="1"/>
    <n v="50"/>
    <n v="50"/>
    <n v="50"/>
    <x v="2"/>
    <n v="770"/>
    <n v="-720"/>
    <m/>
  </r>
  <r>
    <d v="2023-12-25T00:00:00"/>
    <x v="4"/>
    <n v="4"/>
    <n v="40"/>
    <n v="160"/>
    <n v="160"/>
    <x v="3"/>
    <n v="70"/>
    <n v="90"/>
    <m/>
  </r>
  <r>
    <d v="2023-12-07T00:00:00"/>
    <x v="1"/>
    <n v="3"/>
    <n v="35"/>
    <n v="105"/>
    <n v="105"/>
    <x v="4"/>
    <n v="80"/>
    <n v="25"/>
    <m/>
  </r>
  <r>
    <d v="2023-11-27T00:00:00"/>
    <x v="0"/>
    <n v="1"/>
    <n v="35"/>
    <n v="35"/>
    <n v="35"/>
    <x v="3"/>
    <n v="40"/>
    <n v="-5"/>
    <m/>
  </r>
  <r>
    <d v="2023-11-25T00:00:00"/>
    <x v="3"/>
    <n v="3"/>
    <n v="50"/>
    <n v="150"/>
    <n v="150"/>
    <x v="3"/>
    <n v="300"/>
    <n v="-150"/>
    <m/>
  </r>
  <r>
    <d v="2023-11-07T00:00:00"/>
    <x v="2"/>
    <n v="4"/>
    <n v="40"/>
    <n v="160"/>
    <n v="160"/>
    <x v="0"/>
    <n v="150"/>
    <n v="10"/>
    <m/>
  </r>
  <r>
    <d v="2023-12-07T00:00:00"/>
    <x v="2"/>
    <n v="1"/>
    <n v="30"/>
    <n v="30"/>
    <n v="30"/>
    <x v="3"/>
    <n v="20"/>
    <n v="10"/>
    <m/>
  </r>
  <r>
    <d v="2023-12-29T00:00:00"/>
    <x v="1"/>
    <n v="9"/>
    <n v="50"/>
    <n v="450"/>
    <n v="450"/>
    <x v="4"/>
    <n v="400"/>
    <n v="50"/>
    <m/>
  </r>
  <r>
    <d v="2023-11-17T00:00:00"/>
    <x v="0"/>
    <n v="2"/>
    <n v="40"/>
    <n v="80"/>
    <n v="80"/>
    <x v="4"/>
    <n v="140"/>
    <n v="-60"/>
    <m/>
  </r>
  <r>
    <d v="2023-10-30T00:00:00"/>
    <x v="0"/>
    <n v="9"/>
    <n v="35"/>
    <n v="315"/>
    <n v="315"/>
    <x v="1"/>
    <n v="200"/>
    <n v="115"/>
    <m/>
  </r>
  <r>
    <d v="2023-11-29T00:00:00"/>
    <x v="4"/>
    <n v="9"/>
    <n v="30"/>
    <n v="270"/>
    <n v="270"/>
    <x v="0"/>
    <n v="100"/>
    <n v="170"/>
    <s v="High cost, client is choosing another company now"/>
  </r>
  <r>
    <d v="2023-10-10T00:00:00"/>
    <x v="3"/>
    <n v="10"/>
    <n v="40"/>
    <n v="400"/>
    <n v="400"/>
    <x v="1"/>
    <n v="420"/>
    <n v="-20"/>
    <m/>
  </r>
  <r>
    <d v="2023-10-08T00:00:00"/>
    <x v="3"/>
    <n v="6"/>
    <n v="30"/>
    <n v="180"/>
    <n v="180"/>
    <x v="0"/>
    <n v="80"/>
    <n v="100"/>
    <m/>
  </r>
  <r>
    <d v="2023-12-01T00:00:00"/>
    <x v="1"/>
    <n v="1"/>
    <n v="40"/>
    <n v="40"/>
    <n v="40"/>
    <x v="0"/>
    <n v="340"/>
    <n v="-300"/>
    <m/>
  </r>
  <r>
    <d v="2023-12-31T00:00:00"/>
    <x v="4"/>
    <n v="8"/>
    <n v="30"/>
    <n v="240"/>
    <n v="240"/>
    <x v="1"/>
    <n v="120"/>
    <n v="120"/>
    <m/>
  </r>
  <r>
    <d v="2023-12-29T00:00:00"/>
    <x v="3"/>
    <n v="10"/>
    <n v="15"/>
    <n v="150"/>
    <n v="150"/>
    <x v="2"/>
    <n v="120"/>
    <n v="30"/>
    <m/>
  </r>
  <r>
    <d v="2023-10-24T00:00:00"/>
    <x v="0"/>
    <n v="5"/>
    <n v="30"/>
    <n v="150"/>
    <n v="150"/>
    <x v="3"/>
    <n v="300"/>
    <n v="-150"/>
    <m/>
  </r>
  <r>
    <d v="2023-11-23T00:00:00"/>
    <x v="3"/>
    <n v="5"/>
    <n v="40"/>
    <n v="200"/>
    <n v="200"/>
    <x v="3"/>
    <n v="100"/>
    <n v="100"/>
    <s v="Highest amount"/>
  </r>
  <r>
    <d v="2023-12-23T00:00:00"/>
    <x v="0"/>
    <n v="8"/>
    <n v="30"/>
    <n v="240"/>
    <n v="240"/>
    <x v="4"/>
    <n v="20"/>
    <n v="220"/>
    <m/>
  </r>
  <r>
    <d v="2023-12-05T00:00:00"/>
    <x v="3"/>
    <n v="8"/>
    <n v="40"/>
    <n v="320"/>
    <n v="320"/>
    <x v="2"/>
    <n v="270"/>
    <n v="50"/>
    <m/>
  </r>
  <r>
    <d v="2023-12-19T00:00:00"/>
    <x v="0"/>
    <n v="8"/>
    <n v="30"/>
    <n v="240"/>
    <n v="240"/>
    <x v="3"/>
    <n v="420"/>
    <n v="-180"/>
    <m/>
  </r>
  <r>
    <d v="2023-10-06T00:00:00"/>
    <x v="4"/>
    <n v="9"/>
    <n v="15"/>
    <n v="135"/>
    <n v="135"/>
    <x v="2"/>
    <n v="20"/>
    <n v="115"/>
    <m/>
  </r>
  <r>
    <d v="2023-09-26T00:00:00"/>
    <x v="1"/>
    <n v="5"/>
    <n v="35"/>
    <n v="175"/>
    <n v="175"/>
    <x v="3"/>
    <n v="220"/>
    <n v="-45"/>
    <m/>
  </r>
  <r>
    <d v="2023-11-27T00:00:00"/>
    <x v="2"/>
    <n v="8"/>
    <n v="50"/>
    <n v="400"/>
    <n v="400"/>
    <x v="0"/>
    <n v="300"/>
    <n v="100"/>
    <m/>
  </r>
  <r>
    <d v="2023-12-03T00:00:00"/>
    <x v="0"/>
    <n v="1"/>
    <n v="30"/>
    <n v="30"/>
    <n v="30"/>
    <x v="2"/>
    <n v="80"/>
    <n v="-50"/>
    <m/>
  </r>
  <r>
    <d v="2023-11-23T00:00:00"/>
    <x v="2"/>
    <n v="3"/>
    <n v="35"/>
    <n v="105"/>
    <n v="105"/>
    <x v="3"/>
    <n v="530"/>
    <n v="-425"/>
    <m/>
  </r>
  <r>
    <d v="2023-09-10T00:00:00"/>
    <x v="4"/>
    <n v="5"/>
    <n v="50"/>
    <n v="250"/>
    <n v="250"/>
    <x v="2"/>
    <n v="770"/>
    <n v="-520"/>
    <m/>
  </r>
  <r>
    <d v="2023-09-16T00:00:00"/>
    <x v="4"/>
    <n v="2"/>
    <n v="40"/>
    <n v="80"/>
    <n v="80"/>
    <x v="3"/>
    <n v="70"/>
    <n v="10"/>
    <m/>
  </r>
  <r>
    <d v="2023-10-22T00:00:00"/>
    <x v="1"/>
    <n v="9"/>
    <n v="35"/>
    <n v="315"/>
    <n v="315"/>
    <x v="4"/>
    <n v="80"/>
    <n v="235"/>
    <m/>
  </r>
  <r>
    <d v="2023-10-19T00:00:00"/>
    <x v="0"/>
    <n v="4"/>
    <n v="35"/>
    <n v="140"/>
    <n v="140"/>
    <x v="3"/>
    <n v="40"/>
    <n v="100"/>
    <m/>
  </r>
  <r>
    <d v="2023-10-16T00:00:00"/>
    <x v="3"/>
    <n v="5"/>
    <n v="50"/>
    <n v="250"/>
    <n v="250"/>
    <x v="3"/>
    <n v="300"/>
    <n v="-50"/>
    <m/>
  </r>
  <r>
    <d v="2023-10-05T00:00:00"/>
    <x v="2"/>
    <n v="5"/>
    <n v="40"/>
    <n v="200"/>
    <n v="200"/>
    <x v="0"/>
    <n v="150"/>
    <n v="50"/>
    <m/>
  </r>
  <r>
    <d v="2023-09-16T00:00:00"/>
    <x v="2"/>
    <n v="4"/>
    <n v="30"/>
    <n v="120"/>
    <n v="120"/>
    <x v="3"/>
    <n v="20"/>
    <n v="100"/>
    <m/>
  </r>
  <r>
    <d v="2023-09-29T00:00:00"/>
    <x v="1"/>
    <n v="1"/>
    <n v="50"/>
    <n v="50"/>
    <n v="50"/>
    <x v="4"/>
    <n v="400"/>
    <n v="-350"/>
    <m/>
  </r>
  <r>
    <d v="2023-09-26T00:00:00"/>
    <x v="0"/>
    <n v="7"/>
    <n v="40"/>
    <n v="280"/>
    <n v="280"/>
    <x v="4"/>
    <n v="140"/>
    <n v="140"/>
    <m/>
  </r>
  <r>
    <d v="2023-09-15T00:00:00"/>
    <x v="0"/>
    <n v="3"/>
    <n v="35"/>
    <n v="105"/>
    <n v="105"/>
    <x v="1"/>
    <n v="200"/>
    <n v="-95"/>
    <m/>
  </r>
  <r>
    <d v="2023-09-12T00:00:00"/>
    <x v="4"/>
    <n v="4"/>
    <n v="30"/>
    <n v="120"/>
    <n v="120"/>
    <x v="0"/>
    <n v="100"/>
    <n v="20"/>
    <s v="High cost, client is choosing another company now"/>
  </r>
  <r>
    <d v="2023-09-01T00:00:00"/>
    <x v="3"/>
    <n v="1"/>
    <n v="40"/>
    <n v="40"/>
    <n v="40"/>
    <x v="1"/>
    <n v="420"/>
    <n v="-380"/>
    <m/>
  </r>
  <r>
    <d v="2023-08-21T00:00:00"/>
    <x v="3"/>
    <n v="3"/>
    <n v="30"/>
    <n v="90"/>
    <n v="90"/>
    <x v="0"/>
    <n v="80"/>
    <n v="10"/>
    <m/>
  </r>
  <r>
    <d v="2023-08-18T00:00:00"/>
    <x v="1"/>
    <n v="5"/>
    <n v="40"/>
    <n v="200"/>
    <n v="200"/>
    <x v="0"/>
    <n v="340"/>
    <n v="-140"/>
    <m/>
  </r>
  <r>
    <d v="2023-07-30T00:00:00"/>
    <x v="4"/>
    <n v="3"/>
    <n v="30"/>
    <n v="90"/>
    <n v="90"/>
    <x v="1"/>
    <n v="120"/>
    <n v="-30"/>
    <m/>
  </r>
  <r>
    <d v="2023-07-19T00:00:00"/>
    <x v="3"/>
    <n v="5"/>
    <n v="15"/>
    <n v="75"/>
    <n v="75"/>
    <x v="2"/>
    <n v="120"/>
    <n v="-4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E35E876-2F3E-450D-91D3-C7F5CCB3234D}" name="PivotTable1" cacheId="38" applyNumberFormats="0" applyBorderFormats="0" applyFontFormats="0" applyPatternFormats="0" applyAlignmentFormats="0" applyWidthHeightFormats="1" dataCaption="Values" updatedVersion="8" minRefreshableVersion="3" subtotalHiddenItems="1" itemPrintTitles="1" createdVersion="8" indent="0" compact="0" outline="1" outlineData="1" compactData="0" multipleFieldFilters="0">
  <location ref="A3:E10" firstHeaderRow="0" firstDataRow="1" firstDataCol="1"/>
  <pivotFields count="5">
    <pivotField axis="axisRow" compact="0" allDrilled="1" showAll="0" dataSourceSort="1" defaultAttributeDrillState="1">
      <items count="7">
        <item x="0"/>
        <item x="1"/>
        <item x="2"/>
        <item x="3"/>
        <item x="4"/>
        <item x="5"/>
        <item t="default"/>
      </items>
    </pivotField>
    <pivotField dataField="1" compact="0" showAll="0"/>
    <pivotField dataField="1" compact="0" showAll="0"/>
    <pivotField dataField="1" compact="0" showAll="0"/>
    <pivotField dataField="1" compact="0" showAll="0"/>
  </pivotFields>
  <rowFields count="1">
    <field x="0"/>
  </rowFields>
  <rowItems count="7">
    <i>
      <x/>
    </i>
    <i>
      <x v="1"/>
    </i>
    <i>
      <x v="2"/>
    </i>
    <i>
      <x v="3"/>
    </i>
    <i>
      <x v="4"/>
    </i>
    <i>
      <x v="5"/>
    </i>
    <i t="grand">
      <x/>
    </i>
  </rowItems>
  <colFields count="1">
    <field x="-2"/>
  </colFields>
  <colItems count="4">
    <i>
      <x/>
    </i>
    <i i="1">
      <x v="1"/>
    </i>
    <i i="2">
      <x v="2"/>
    </i>
    <i i="3">
      <x v="3"/>
    </i>
  </colItems>
  <dataFields count="4">
    <dataField name="Distinct Count of Employee" fld="1" subtotal="count" baseField="0" baseItem="0">
      <extLst>
        <ext xmlns:x15="http://schemas.microsoft.com/office/spreadsheetml/2010/11/main" uri="{FABC7310-3BB5-11E1-824E-6D434824019B}">
          <x15:dataField isCountDistinct="1"/>
        </ext>
      </extLst>
    </dataField>
    <dataField name="Sum of Income" fld="2" baseField="0" baseItem="0"/>
    <dataField name="Sum of Price per unit" fld="3" baseField="0" baseItem="0"/>
    <dataField name="Sum of Units sold" fld="4" baseField="0" baseItem="0"/>
  </dataFields>
  <pivotHierarchies count="1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6"/>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rinting examples!$A$3:$J$132">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6E1ABA5-A5AC-4DD3-B71B-C4B834685DDF}" name="bySponsorCityColour" cacheId="0" applyNumberFormats="0" applyBorderFormats="0" applyFontFormats="0" applyPatternFormats="0" applyAlignmentFormats="0" applyWidthHeightFormats="1" dataCaption="Values" updatedVersion="6" minRefreshableVersion="3" rowGrandTotals="0" colGrandTotals="0" fieldPrintTitles="1" itemPrintTitles="1" createdVersion="6" indent="0" outline="1" outlineData="1" chartFormat="3">
  <location ref="H10:M15" firstHeaderRow="1" firstDataRow="2" firstDataCol="1"/>
  <pivotFields count="9">
    <pivotField axis="axisRow" showAll="0" defaultSubtotal="0">
      <items count="4">
        <item x="1"/>
        <item x="3"/>
        <item x="2"/>
        <item x="0"/>
      </items>
      <extLst>
        <ext xmlns:x14="http://schemas.microsoft.com/office/spreadsheetml/2009/9/main" uri="{2946ED86-A175-432a-8AC1-64E0C546D7DE}">
          <x14:pivotField fillDownLabels="1"/>
        </ext>
      </extLst>
    </pivotField>
    <pivotField subtotalTop="0" showAll="0" defaultSubtotal="0">
      <extLst>
        <ext xmlns:x14="http://schemas.microsoft.com/office/spreadsheetml/2009/9/main" uri="{2946ED86-A175-432a-8AC1-64E0C546D7DE}">
          <x14:pivotField fillDownLabels="1"/>
        </ext>
      </extLst>
    </pivotField>
    <pivotField axis="axisCol" showAll="0" defaultSubtotal="0">
      <items count="5">
        <item x="2"/>
        <item x="0"/>
        <item x="4"/>
        <item x="3"/>
        <item x="1"/>
      </items>
      <extLst>
        <ext xmlns:x14="http://schemas.microsoft.com/office/spreadsheetml/2009/9/main" uri="{2946ED86-A175-432a-8AC1-64E0C546D7DE}">
          <x14:pivotField fillDownLabels="1"/>
        </ext>
      </extLst>
    </pivotField>
    <pivotField numFmtId="167" showAll="0" defaultSubtotal="0">
      <extLst>
        <ext xmlns:x14="http://schemas.microsoft.com/office/spreadsheetml/2009/9/main" uri="{2946ED86-A175-432a-8AC1-64E0C546D7DE}">
          <x14:pivotField fillDownLabels="1"/>
        </ext>
      </extLst>
    </pivotField>
    <pivotField numFmtId="15"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extLst>
        <ext xmlns:x14="http://schemas.microsoft.com/office/spreadsheetml/2009/9/main" uri="{2946ED86-A175-432a-8AC1-64E0C546D7DE}">
          <x14:pivotField fillDownLabels="1"/>
        </ext>
      </extLst>
    </pivotField>
    <pivotField dataField="1" showAll="0" defaultSubtotal="0">
      <extLst>
        <ext xmlns:x14="http://schemas.microsoft.com/office/spreadsheetml/2009/9/main" uri="{2946ED86-A175-432a-8AC1-64E0C546D7DE}">
          <x14:pivotField fillDownLabels="1"/>
        </ext>
      </extLst>
    </pivotField>
    <pivotField showAll="0" defaultSubtotal="0">
      <extLst>
        <ext xmlns:x14="http://schemas.microsoft.com/office/spreadsheetml/2009/9/main" uri="{2946ED86-A175-432a-8AC1-64E0C546D7DE}">
          <x14:pivotField fillDownLabels="1"/>
        </ext>
      </extLst>
    </pivotField>
    <pivotField numFmtId="4" showAll="0" defaultSubtotal="0">
      <extLst>
        <ext xmlns:x14="http://schemas.microsoft.com/office/spreadsheetml/2009/9/main" uri="{2946ED86-A175-432a-8AC1-64E0C546D7DE}">
          <x14:pivotField fillDownLabels="1"/>
        </ext>
      </extLst>
    </pivotField>
    <pivotField subtotalTop="0" showAll="0" defaultSubtotal="0">
      <items count="14">
        <item x="0"/>
        <item x="1"/>
        <item x="2"/>
        <item x="3"/>
        <item x="4"/>
        <item x="5"/>
        <item x="6"/>
        <item x="7"/>
        <item x="8"/>
        <item x="9"/>
        <item x="10"/>
        <item x="11"/>
        <item x="12"/>
        <item x="13"/>
      </items>
      <extLst>
        <ext xmlns:x14="http://schemas.microsoft.com/office/spreadsheetml/2009/9/main" uri="{2946ED86-A175-432a-8AC1-64E0C546D7DE}">
          <x14:pivotField fillDownLabels="1"/>
        </ext>
      </extLst>
    </pivotField>
  </pivotFields>
  <rowFields count="1">
    <field x="0"/>
  </rowFields>
  <rowItems count="4">
    <i>
      <x/>
    </i>
    <i>
      <x v="1"/>
    </i>
    <i>
      <x v="2"/>
    </i>
    <i>
      <x v="3"/>
    </i>
  </rowItems>
  <colFields count="1">
    <field x="2"/>
  </colFields>
  <colItems count="5">
    <i>
      <x/>
    </i>
    <i>
      <x v="1"/>
    </i>
    <i>
      <x v="2"/>
    </i>
    <i>
      <x v="3"/>
    </i>
    <i>
      <x v="4"/>
    </i>
  </colItems>
  <dataFields count="1">
    <dataField name="Sum of Facebook likes (M)" fld="5" baseField="0" baseItem="0"/>
  </dataFields>
  <conditionalFormats count="1">
    <conditionalFormat priority="2">
      <pivotAreas count="1">
        <pivotArea type="data" collapsedLevelsAreSubtotals="1" fieldPosition="0">
          <references count="3">
            <reference field="4294967294" count="1" selected="0">
              <x v="0"/>
            </reference>
            <reference field="0" count="4">
              <x v="0"/>
              <x v="1"/>
              <x v="2"/>
              <x v="3"/>
            </reference>
            <reference field="2" count="5" selected="0">
              <x v="0"/>
              <x v="1"/>
              <x v="2"/>
              <x v="3"/>
              <x v="4"/>
            </reference>
          </references>
        </pivotArea>
      </pivotAreas>
    </conditionalFormat>
  </conditionalFormats>
  <pivotTableStyleInfo name="PivotStyleLight28"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A90E779-0BBE-4AC3-BF29-BF3E9E5A1B49}" name="ByMonth" cacheId="0" applyNumberFormats="0" applyBorderFormats="0" applyFontFormats="0" applyPatternFormats="0" applyAlignmentFormats="0" applyWidthHeightFormats="1" dataCaption="Values" updatedVersion="6" minRefreshableVersion="3" fieldPrintTitles="1" itemPrintTitles="1" createdVersion="6" indent="0" outline="1" outlineData="1" chartFormat="120">
  <location ref="A39:B47" firstHeaderRow="1" firstDataRow="1" firstDataCol="1"/>
  <pivotFields count="9">
    <pivotField showAll="0" defaultSubtotal="0">
      <extLst>
        <ext xmlns:x14="http://schemas.microsoft.com/office/spreadsheetml/2009/9/main" uri="{2946ED86-A175-432a-8AC1-64E0C546D7DE}">
          <x14:pivotField fillDownLabels="1"/>
        </ext>
      </extLst>
    </pivotField>
    <pivotField subtotalTop="0" showAll="0" defaultSubtotal="0">
      <items count="5">
        <item x="4"/>
        <item x="0"/>
        <item x="3"/>
        <item x="1"/>
        <item x="2"/>
      </items>
      <extLst>
        <ext xmlns:x14="http://schemas.microsoft.com/office/spreadsheetml/2009/9/main" uri="{2946ED86-A175-432a-8AC1-64E0C546D7DE}">
          <x14:pivotField fillDownLabels="1"/>
        </ext>
      </extLst>
    </pivotField>
    <pivotField showAll="0" defaultSubtotal="0">
      <items count="5">
        <item x="2"/>
        <item x="0"/>
        <item x="4"/>
        <item x="3"/>
        <item x="1"/>
      </items>
      <extLst>
        <ext xmlns:x14="http://schemas.microsoft.com/office/spreadsheetml/2009/9/main" uri="{2946ED86-A175-432a-8AC1-64E0C546D7DE}">
          <x14:pivotField fillDownLabels="1"/>
        </ext>
      </extLst>
    </pivotField>
    <pivotField dataField="1" numFmtId="167" showAll="0" defaultSubtotal="0">
      <extLst>
        <ext xmlns:x14="http://schemas.microsoft.com/office/spreadsheetml/2009/9/main" uri="{2946ED86-A175-432a-8AC1-64E0C546D7DE}">
          <x14:pivotField fillDownLabels="1"/>
        </ext>
      </extLst>
    </pivotField>
    <pivotField numFmtId="15"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extLst>
        <ext xmlns:x14="http://schemas.microsoft.com/office/spreadsheetml/2009/9/main" uri="{2946ED86-A175-432a-8AC1-64E0C546D7DE}">
          <x14:pivotField fillDownLabels="1"/>
        </ext>
      </extLst>
    </pivotField>
    <pivotField showAll="0" defaultSubtotal="0">
      <extLst>
        <ext xmlns:x14="http://schemas.microsoft.com/office/spreadsheetml/2009/9/main" uri="{2946ED86-A175-432a-8AC1-64E0C546D7DE}">
          <x14:pivotField fillDownLabels="1"/>
        </ext>
      </extLst>
    </pivotField>
    <pivotField showAll="0" defaultSubtotal="0">
      <extLst>
        <ext xmlns:x14="http://schemas.microsoft.com/office/spreadsheetml/2009/9/main" uri="{2946ED86-A175-432a-8AC1-64E0C546D7DE}">
          <x14:pivotField fillDownLabels="1"/>
        </ext>
      </extLst>
    </pivotField>
    <pivotField numFmtId="4" showAll="0" defaultSubtotal="0">
      <extLst>
        <ext xmlns:x14="http://schemas.microsoft.com/office/spreadsheetml/2009/9/main" uri="{2946ED86-A175-432a-8AC1-64E0C546D7DE}">
          <x14:pivotField fillDownLabels="1"/>
        </ext>
      </extLst>
    </pivotField>
    <pivotField axis="axisRow" subtotalTop="0" showAll="0" defaultSubtotal="0">
      <items count="14">
        <item sd="0" x="0"/>
        <item sd="0" x="1"/>
        <item sd="0" x="2"/>
        <item sd="0" x="3"/>
        <item sd="0" x="4"/>
        <item sd="0" x="5"/>
        <item sd="0" x="6"/>
        <item sd="0" x="7"/>
        <item sd="0" x="8"/>
        <item sd="0" x="9"/>
        <item sd="0" x="10"/>
        <item sd="0" x="11"/>
        <item sd="0" x="12"/>
        <item sd="0" x="13"/>
      </items>
      <extLst>
        <ext xmlns:x14="http://schemas.microsoft.com/office/spreadsheetml/2009/9/main" uri="{2946ED86-A175-432a-8AC1-64E0C546D7DE}">
          <x14:pivotField fillDownLabels="1"/>
        </ext>
      </extLst>
    </pivotField>
  </pivotFields>
  <rowFields count="1">
    <field x="8"/>
  </rowFields>
  <rowItems count="8">
    <i>
      <x v="2"/>
    </i>
    <i>
      <x v="3"/>
    </i>
    <i>
      <x v="4"/>
    </i>
    <i>
      <x v="5"/>
    </i>
    <i>
      <x v="6"/>
    </i>
    <i>
      <x v="7"/>
    </i>
    <i>
      <x v="8"/>
    </i>
    <i t="grand">
      <x/>
    </i>
  </rowItems>
  <colItems count="1">
    <i/>
  </colItems>
  <dataFields count="1">
    <dataField name="Sum of Sales" fld="3"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B4487C4-6E8C-4B87-A511-A6E4CE6E5532}" name="ByArtist" cacheId="0" applyNumberFormats="0" applyBorderFormats="0" applyFontFormats="0" applyPatternFormats="0" applyAlignmentFormats="0" applyWidthHeightFormats="1" dataCaption="Values" updatedVersion="6" minRefreshableVersion="5" fieldPrintTitles="1" itemPrintTitles="1" createdVersion="6" indent="0" outline="1" outlineData="1" chartFormat="136">
  <location ref="E39:F45" firstHeaderRow="1" firstDataRow="1" firstDataCol="1"/>
  <pivotFields count="9">
    <pivotField showAll="0" defaultSubtotal="0">
      <extLst>
        <ext xmlns:x14="http://schemas.microsoft.com/office/spreadsheetml/2009/9/main" uri="{2946ED86-A175-432a-8AC1-64E0C546D7DE}">
          <x14:pivotField fillDownLabels="1"/>
        </ext>
      </extLst>
    </pivotField>
    <pivotField axis="axisRow" subtotalTop="0" showAll="0" sortType="ascending" defaultSubtotal="0">
      <items count="5">
        <item x="4"/>
        <item x="0"/>
        <item x="3"/>
        <item x="1"/>
        <item x="2"/>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showAll="0" defaultSubtotal="0">
      <items count="5">
        <item x="2"/>
        <item x="0"/>
        <item x="4"/>
        <item x="3"/>
        <item x="1"/>
      </items>
      <extLst>
        <ext xmlns:x14="http://schemas.microsoft.com/office/spreadsheetml/2009/9/main" uri="{2946ED86-A175-432a-8AC1-64E0C546D7DE}">
          <x14:pivotField fillDownLabels="1"/>
        </ext>
      </extLst>
    </pivotField>
    <pivotField numFmtId="167" showAll="0" defaultSubtotal="0">
      <extLst>
        <ext xmlns:x14="http://schemas.microsoft.com/office/spreadsheetml/2009/9/main" uri="{2946ED86-A175-432a-8AC1-64E0C546D7DE}">
          <x14:pivotField fillDownLabels="1"/>
        </ext>
      </extLst>
    </pivotField>
    <pivotField numFmtId="15"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extLst>
        <ext xmlns:x14="http://schemas.microsoft.com/office/spreadsheetml/2009/9/main" uri="{2946ED86-A175-432a-8AC1-64E0C546D7DE}">
          <x14:pivotField fillDownLabels="1"/>
        </ext>
      </extLst>
    </pivotField>
    <pivotField showAll="0" defaultSubtotal="0">
      <extLst>
        <ext xmlns:x14="http://schemas.microsoft.com/office/spreadsheetml/2009/9/main" uri="{2946ED86-A175-432a-8AC1-64E0C546D7DE}">
          <x14:pivotField fillDownLabels="1"/>
        </ext>
      </extLst>
    </pivotField>
    <pivotField showAll="0" defaultSubtotal="0">
      <extLst>
        <ext xmlns:x14="http://schemas.microsoft.com/office/spreadsheetml/2009/9/main" uri="{2946ED86-A175-432a-8AC1-64E0C546D7DE}">
          <x14:pivotField fillDownLabels="1"/>
        </ext>
      </extLst>
    </pivotField>
    <pivotField dataField="1" numFmtId="4" showAll="0" defaultSubtotal="0">
      <extLst>
        <ext xmlns:x14="http://schemas.microsoft.com/office/spreadsheetml/2009/9/main" uri="{2946ED86-A175-432a-8AC1-64E0C546D7DE}">
          <x14:pivotField fillDownLabels="1"/>
        </ext>
      </extLst>
    </pivotField>
    <pivotField subtotalTop="0" showAll="0" defaultSubtotal="0">
      <items count="14">
        <item x="0"/>
        <item x="1"/>
        <item x="2"/>
        <item x="3"/>
        <item x="4"/>
        <item x="5"/>
        <item x="6"/>
        <item x="7"/>
        <item x="8"/>
        <item x="9"/>
        <item x="10"/>
        <item x="11"/>
        <item x="12"/>
        <item x="13"/>
      </items>
      <extLst>
        <ext xmlns:x14="http://schemas.microsoft.com/office/spreadsheetml/2009/9/main" uri="{2946ED86-A175-432a-8AC1-64E0C546D7DE}">
          <x14:pivotField fillDownLabels="1"/>
        </ext>
      </extLst>
    </pivotField>
  </pivotFields>
  <rowFields count="1">
    <field x="1"/>
  </rowFields>
  <rowItems count="6">
    <i>
      <x v="3"/>
    </i>
    <i>
      <x/>
    </i>
    <i>
      <x v="2"/>
    </i>
    <i>
      <x v="1"/>
    </i>
    <i>
      <x v="4"/>
    </i>
    <i t="grand">
      <x/>
    </i>
  </rowItems>
  <colItems count="1">
    <i/>
  </colItems>
  <dataFields count="1">
    <dataField name="Count of Revenue ($M)" fld="7" subtotal="count" baseField="0" baseItem="0" numFmtId="167"/>
  </dataFields>
  <formats count="1">
    <format dxfId="58">
      <pivotArea outline="0" collapsedLevelsAreSubtotals="1" fieldPosition="0"/>
    </format>
  </formats>
  <chartFormats count="1">
    <chartFormat chart="2"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86584FB-E656-4A92-8ED6-8E3F01F24015}" name="ByCity" cacheId="0" applyNumberFormats="0" applyBorderFormats="0" applyFontFormats="0" applyPatternFormats="0" applyAlignmentFormats="0" applyWidthHeightFormats="1" dataCaption="Values" updatedVersion="6" minRefreshableVersion="5" fieldPrintTitles="1" itemPrintTitles="1" createdVersion="6" indent="0" outline="1" outlineData="1" chartFormat="129">
  <location ref="H39:I46" firstHeaderRow="1" firstDataRow="1" firstDataCol="1"/>
  <pivotFields count="9">
    <pivotField axis="axisRow" showAll="0" sortType="descending" defaultSubtotal="0">
      <items count="4">
        <item x="1"/>
        <item x="3"/>
        <item x="2"/>
        <item x="0"/>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subtotalTop="0" showAll="0" defaultSubtotal="0">
      <items count="5">
        <item x="4"/>
        <item x="0"/>
        <item x="3"/>
        <item x="1"/>
        <item x="2"/>
      </items>
      <extLst>
        <ext xmlns:x14="http://schemas.microsoft.com/office/spreadsheetml/2009/9/main" uri="{2946ED86-A175-432a-8AC1-64E0C546D7DE}">
          <x14:pivotField fillDownLabels="1"/>
        </ext>
      </extLst>
    </pivotField>
    <pivotField showAll="0" defaultSubtotal="0">
      <items count="5">
        <item x="2"/>
        <item x="0"/>
        <item x="4"/>
        <item x="3"/>
        <item x="1"/>
      </items>
      <extLst>
        <ext xmlns:x14="http://schemas.microsoft.com/office/spreadsheetml/2009/9/main" uri="{2946ED86-A175-432a-8AC1-64E0C546D7DE}">
          <x14:pivotField fillDownLabels="1"/>
        </ext>
      </extLst>
    </pivotField>
    <pivotField numFmtId="167" showAll="0" defaultSubtotal="0">
      <extLst>
        <ext xmlns:x14="http://schemas.microsoft.com/office/spreadsheetml/2009/9/main" uri="{2946ED86-A175-432a-8AC1-64E0C546D7DE}">
          <x14:pivotField fillDownLabels="1"/>
        </ext>
      </extLst>
    </pivotField>
    <pivotField numFmtId="15"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extLst>
        <ext xmlns:x14="http://schemas.microsoft.com/office/spreadsheetml/2009/9/main" uri="{2946ED86-A175-432a-8AC1-64E0C546D7DE}">
          <x14:pivotField fillDownLabels="1"/>
        </ext>
      </extLst>
    </pivotField>
    <pivotField showAll="0" defaultSubtotal="0">
      <extLst>
        <ext xmlns:x14="http://schemas.microsoft.com/office/spreadsheetml/2009/9/main" uri="{2946ED86-A175-432a-8AC1-64E0C546D7DE}">
          <x14:pivotField fillDownLabels="1"/>
        </ext>
      </extLst>
    </pivotField>
    <pivotField axis="axisRow" showAll="0" sortType="descending" defaultSubtotal="0">
      <items count="2">
        <item x="0"/>
        <item x="1"/>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dataField="1" numFmtId="4" showAll="0" defaultSubtotal="0">
      <extLst>
        <ext xmlns:x14="http://schemas.microsoft.com/office/spreadsheetml/2009/9/main" uri="{2946ED86-A175-432a-8AC1-64E0C546D7DE}">
          <x14:pivotField fillDownLabels="1"/>
        </ext>
      </extLst>
    </pivotField>
    <pivotField subtotalTop="0" showAll="0" defaultSubtotal="0">
      <items count="14">
        <item x="0"/>
        <item x="1"/>
        <item x="2"/>
        <item x="3"/>
        <item x="4"/>
        <item x="5"/>
        <item x="6"/>
        <item x="7"/>
        <item x="8"/>
        <item x="9"/>
        <item x="10"/>
        <item x="11"/>
        <item x="12"/>
        <item x="13"/>
      </items>
      <extLst>
        <ext xmlns:x14="http://schemas.microsoft.com/office/spreadsheetml/2009/9/main" uri="{2946ED86-A175-432a-8AC1-64E0C546D7DE}">
          <x14:pivotField fillDownLabels="1"/>
        </ext>
      </extLst>
    </pivotField>
  </pivotFields>
  <rowFields count="2">
    <field x="6"/>
    <field x="0"/>
  </rowFields>
  <rowItems count="7">
    <i>
      <x/>
    </i>
    <i r="1">
      <x v="2"/>
    </i>
    <i r="1">
      <x v="3"/>
    </i>
    <i r="1">
      <x v="1"/>
    </i>
    <i>
      <x v="1"/>
    </i>
    <i r="1">
      <x/>
    </i>
    <i t="grand">
      <x/>
    </i>
  </rowItems>
  <colItems count="1">
    <i/>
  </colItems>
  <dataFields count="1">
    <dataField name="Sum of Revenue ($M)" fld="7" baseField="0" baseItem="0"/>
  </dataField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C0BF4AD9-8505-45C2-8D48-6DA7EBFD9B06}" name="ByCitySponsor" cacheId="0" applyNumberFormats="0" applyBorderFormats="0" applyFontFormats="0" applyPatternFormats="0" applyAlignmentFormats="0" applyWidthHeightFormats="1" dataCaption="Values" updatedVersion="6" minRefreshableVersion="3" fieldPrintTitles="1" itemPrintTitles="1" createdVersion="6" indent="0" compact="0" compactData="0">
  <location ref="L39:R45" firstHeaderRow="1" firstDataRow="2" firstDataCol="1"/>
  <pivotFields count="9">
    <pivotField axis="axisRow" compact="0" outline="0" subtotalTop="0" showAll="0" defaultSubtotal="0">
      <items count="4">
        <item x="1"/>
        <item x="3"/>
        <item x="2"/>
        <item x="0"/>
      </items>
      <extLst>
        <ext xmlns:x14="http://schemas.microsoft.com/office/spreadsheetml/2009/9/main" uri="{2946ED86-A175-432a-8AC1-64E0C546D7DE}">
          <x14:pivotField fillDownLabels="1"/>
        </ext>
      </extLst>
    </pivotField>
    <pivotField compact="0" outline="0" subtotalTop="0" showAll="0" defaultSubtotal="0">
      <items count="5">
        <item x="4"/>
        <item x="0"/>
        <item x="3"/>
        <item x="1"/>
        <item x="2"/>
      </items>
      <extLst>
        <ext xmlns:x14="http://schemas.microsoft.com/office/spreadsheetml/2009/9/main" uri="{2946ED86-A175-432a-8AC1-64E0C546D7DE}">
          <x14:pivotField fillDownLabels="1"/>
        </ext>
      </extLst>
    </pivotField>
    <pivotField axis="axisCol" compact="0" outline="0" subtotalTop="0" showAll="0" defaultSubtotal="0">
      <items count="5">
        <item x="2"/>
        <item x="0"/>
        <item x="4"/>
        <item x="3"/>
        <item x="1"/>
      </items>
      <extLst>
        <ext xmlns:x14="http://schemas.microsoft.com/office/spreadsheetml/2009/9/main" uri="{2946ED86-A175-432a-8AC1-64E0C546D7DE}">
          <x14:pivotField fillDownLabels="1"/>
        </ext>
      </extLst>
    </pivotField>
    <pivotField compact="0" numFmtId="167" outline="0" subtotalTop="0" showAll="0" defaultSubtotal="0">
      <extLst>
        <ext xmlns:x14="http://schemas.microsoft.com/office/spreadsheetml/2009/9/main" uri="{2946ED86-A175-432a-8AC1-64E0C546D7DE}">
          <x14:pivotField fillDownLabels="1"/>
        </ext>
      </extLst>
    </pivotField>
    <pivotField compact="0" numFmtId="15" outline="0" subtotalTop="0"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numFmtId="4" outline="0" subtotalTop="0" showAll="0" defaultSubtotal="0">
      <extLst>
        <ext xmlns:x14="http://schemas.microsoft.com/office/spreadsheetml/2009/9/main" uri="{2946ED86-A175-432a-8AC1-64E0C546D7DE}">
          <x14:pivotField fillDownLabels="1"/>
        </ext>
      </extLst>
    </pivotField>
    <pivotField compact="0" outline="0" subtotalTop="0" showAll="0" defaultSubtotal="0">
      <items count="14">
        <item x="0"/>
        <item x="1"/>
        <item x="2"/>
        <item x="3"/>
        <item x="4"/>
        <item x="5"/>
        <item x="6"/>
        <item x="7"/>
        <item x="8"/>
        <item x="9"/>
        <item x="10"/>
        <item x="11"/>
        <item x="12"/>
        <item x="13"/>
      </items>
      <extLst>
        <ext xmlns:x14="http://schemas.microsoft.com/office/spreadsheetml/2009/9/main" uri="{2946ED86-A175-432a-8AC1-64E0C546D7DE}">
          <x14:pivotField fillDownLabels="1"/>
        </ext>
      </extLst>
    </pivotField>
  </pivotFields>
  <rowFields count="1">
    <field x="0"/>
  </rowFields>
  <rowItems count="5">
    <i>
      <x/>
    </i>
    <i>
      <x v="1"/>
    </i>
    <i>
      <x v="2"/>
    </i>
    <i>
      <x v="3"/>
    </i>
    <i t="grand">
      <x/>
    </i>
  </rowItems>
  <colFields count="1">
    <field x="2"/>
  </colFields>
  <colItems count="6">
    <i>
      <x/>
    </i>
    <i>
      <x v="1"/>
    </i>
    <i>
      <x v="2"/>
    </i>
    <i>
      <x v="3"/>
    </i>
    <i>
      <x v="4"/>
    </i>
    <i t="grand">
      <x/>
    </i>
  </colItems>
  <dataFields count="1">
    <dataField name="Sum of Facebook likes (M)"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BC8EF047-3580-473D-BAEE-44A9438BCDF6}" name="ByCountry" cacheId="0" applyNumberFormats="0" applyBorderFormats="0" applyFontFormats="0" applyPatternFormats="0" applyAlignmentFormats="0" applyWidthHeightFormats="1" dataCaption="Values" updatedVersion="6" minRefreshableVersion="5" fieldPrintTitles="1" itemPrintTitles="1" createdVersion="6" indent="0" compact="0" compactData="0" chartFormat="139">
  <location ref="T39:U42" firstHeaderRow="1" firstDataRow="1" firstDataCol="1"/>
  <pivotFields count="9">
    <pivotField compact="0" outline="0" subtotalTop="0" showAll="0" defaultSubtotal="0">
      <items count="4">
        <item x="1"/>
        <item x="3"/>
        <item x="2"/>
        <item x="0"/>
      </items>
      <extLst>
        <ext xmlns:x14="http://schemas.microsoft.com/office/spreadsheetml/2009/9/main" uri="{2946ED86-A175-432a-8AC1-64E0C546D7DE}">
          <x14:pivotField fillDownLabels="1"/>
        </ext>
      </extLst>
    </pivotField>
    <pivotField compact="0" outline="0" subtotalTop="0" showAll="0" defaultSubtotal="0">
      <items count="5">
        <item x="4"/>
        <item x="0"/>
        <item x="3"/>
        <item x="1"/>
        <item x="2"/>
      </items>
      <extLst>
        <ext xmlns:x14="http://schemas.microsoft.com/office/spreadsheetml/2009/9/main" uri="{2946ED86-A175-432a-8AC1-64E0C546D7DE}">
          <x14:pivotField fillDownLabels="1"/>
        </ext>
      </extLst>
    </pivotField>
    <pivotField compact="0" outline="0" subtotalTop="0" showAll="0" defaultSubtotal="0">
      <items count="5">
        <item x="2"/>
        <item x="0"/>
        <item x="4"/>
        <item x="3"/>
        <item x="1"/>
      </items>
      <extLst>
        <ext xmlns:x14="http://schemas.microsoft.com/office/spreadsheetml/2009/9/main" uri="{2946ED86-A175-432a-8AC1-64E0C546D7DE}">
          <x14:pivotField fillDownLabels="1"/>
        </ext>
      </extLst>
    </pivotField>
    <pivotField dataField="1" compact="0" numFmtId="167" outline="0" subtotalTop="0" showAll="0" defaultSubtotal="0">
      <extLst>
        <ext xmlns:x14="http://schemas.microsoft.com/office/spreadsheetml/2009/9/main" uri="{2946ED86-A175-432a-8AC1-64E0C546D7DE}">
          <x14:pivotField fillDownLabels="1"/>
        </ext>
      </extLst>
    </pivotField>
    <pivotField compact="0" numFmtId="15" outline="0" subtotalTop="0" showAll="0" defaultSubtotal="0">
      <items count="36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axis="axisRow" compact="0" outline="0" subtotalTop="0" showAll="0" defaultSubtotal="0">
      <items count="2">
        <item x="0"/>
        <item x="1"/>
      </items>
      <extLst>
        <ext xmlns:x14="http://schemas.microsoft.com/office/spreadsheetml/2009/9/main" uri="{2946ED86-A175-432a-8AC1-64E0C546D7DE}">
          <x14:pivotField fillDownLabels="1"/>
        </ext>
      </extLst>
    </pivotField>
    <pivotField compact="0" numFmtId="4" outline="0" subtotalTop="0" showAll="0" defaultSubtotal="0">
      <extLst>
        <ext xmlns:x14="http://schemas.microsoft.com/office/spreadsheetml/2009/9/main" uri="{2946ED86-A175-432a-8AC1-64E0C546D7DE}">
          <x14:pivotField fillDownLabels="1"/>
        </ext>
      </extLst>
    </pivotField>
    <pivotField compact="0" outline="0" subtotalTop="0" showAll="0" defaultSubtotal="0">
      <items count="14">
        <item x="0"/>
        <item x="1"/>
        <item x="2"/>
        <item x="3"/>
        <item x="4"/>
        <item x="5"/>
        <item x="6"/>
        <item x="7"/>
        <item x="8"/>
        <item x="9"/>
        <item x="10"/>
        <item x="11"/>
        <item x="12"/>
        <item x="13"/>
      </items>
      <extLst>
        <ext xmlns:x14="http://schemas.microsoft.com/office/spreadsheetml/2009/9/main" uri="{2946ED86-A175-432a-8AC1-64E0C546D7DE}">
          <x14:pivotField fillDownLabels="1"/>
        </ext>
      </extLst>
    </pivotField>
  </pivotFields>
  <rowFields count="1">
    <field x="6"/>
  </rowFields>
  <rowItems count="3">
    <i>
      <x/>
    </i>
    <i>
      <x v="1"/>
    </i>
    <i t="grand">
      <x/>
    </i>
  </rowItems>
  <colItems count="1">
    <i/>
  </colItems>
  <dataFields count="1">
    <dataField name="Sum of Sales" fld="3" baseField="0" baseItem="0"/>
  </dataFields>
  <chartFormats count="3">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6" count="1" selected="0">
            <x v="1"/>
          </reference>
        </references>
      </pivotArea>
    </chartFormat>
    <chartFormat chart="2" format="2">
      <pivotArea type="data" outline="0" fieldPosition="0">
        <references count="2">
          <reference field="4294967294" count="1" selected="0">
            <x v="0"/>
          </reference>
          <reference field="6"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F85F1DEC-8DE8-4D4F-A74C-4A360AA8153C}" name="PivotTable3" cacheId="10" applyNumberFormats="0" applyBorderFormats="0" applyFontFormats="0" applyPatternFormats="0" applyAlignmentFormats="0" applyWidthHeightFormats="1" dataCaption="Values" updatedVersion="8" minRefreshableVersion="3" itemPrintTitles="1" createdVersion="8" indent="0" compact="0" compactData="0" multipleFieldFilters="0" chartFormat="1">
  <location ref="A2:C8" firstHeaderRow="0" firstDataRow="1" firstDataCol="1"/>
  <pivotFields count="10">
    <pivotField compact="0" numFmtId="15" outline="0" showAll="0"/>
    <pivotField dataField="1" compact="0" outline="0" showAll="0"/>
    <pivotField compact="0" outline="0" showAll="0"/>
    <pivotField compact="0" outline="0" showAll="0"/>
    <pivotField dataField="1" compact="0" outline="0" showAll="0"/>
    <pivotField compact="0" outline="0" showAll="0"/>
    <pivotField axis="axisRow" compact="0" outline="0" showAll="0">
      <items count="6">
        <item x="1"/>
        <item x="3"/>
        <item x="4"/>
        <item x="2"/>
        <item x="0"/>
        <item t="default"/>
      </items>
    </pivotField>
    <pivotField compact="0" outline="0" showAll="0"/>
    <pivotField compact="0" outline="0" showAll="0"/>
    <pivotField compact="0" outline="0" showAll="0"/>
  </pivotFields>
  <rowFields count="1">
    <field x="6"/>
  </rowFields>
  <rowItems count="6">
    <i>
      <x/>
    </i>
    <i>
      <x v="1"/>
    </i>
    <i>
      <x v="2"/>
    </i>
    <i>
      <x v="3"/>
    </i>
    <i>
      <x v="4"/>
    </i>
    <i t="grand">
      <x/>
    </i>
  </rowItems>
  <colFields count="1">
    <field x="-2"/>
  </colFields>
  <colItems count="2">
    <i>
      <x/>
    </i>
    <i i="1">
      <x v="1"/>
    </i>
  </colItems>
  <dataFields count="2">
    <dataField name="Sum of Income" fld="4" baseField="0" baseItem="0"/>
    <dataField name="Count of Employee" fld="1" subtotal="count" baseField="0" baseItem="0"/>
  </dataFields>
  <chartFormats count="2">
    <chartFormat chart="0" format="1"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5" xr16:uid="{055F3134-EAE1-4E4E-A570-5C0D44E3A6A5}" autoFormatId="16" applyNumberFormats="0" applyBorderFormats="0" applyFontFormats="0" applyPatternFormats="0" applyAlignmentFormats="0" applyWidthHeightFormats="0">
  <queryTableRefresh nextId="11">
    <queryTableFields count="10">
      <queryTableField id="1" name="Date" tableColumnId="1"/>
      <queryTableField id="2" name="Employee" tableColumnId="2"/>
      <queryTableField id="3" name="Units sold" tableColumnId="3"/>
      <queryTableField id="4" name="Price per unit" tableColumnId="4"/>
      <queryTableField id="5" name="Income" tableColumnId="5"/>
      <queryTableField id="6" name="Chart" tableColumnId="6"/>
      <queryTableField id="7" name="Item sold" tableColumnId="7"/>
      <queryTableField id="8" name="Raw materials" tableColumnId="8"/>
      <queryTableField id="9" name="Gross profit" tableColumnId="9"/>
      <queryTableField id="10" name="Notes" tableColumnId="1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7" xr16:uid="{84A15931-C975-41F3-825E-42C3E5B39590}" autoFormatId="16" applyNumberFormats="0" applyBorderFormats="0" applyFontFormats="0" applyPatternFormats="0" applyAlignmentFormats="0" applyWidthHeightFormats="0">
  <queryTableRefresh nextId="11">
    <queryTableFields count="10">
      <queryTableField id="1" name="City" tableColumnId="1"/>
      <queryTableField id="2" name="Singer" tableColumnId="2"/>
      <queryTableField id="3" name="Sponsor" tableColumnId="3"/>
      <queryTableField id="4" name="Ref" tableColumnId="4"/>
      <queryTableField id="5" name="Date" tableColumnId="5"/>
      <queryTableField id="6" name="Country" tableColumnId="6"/>
      <queryTableField id="7" name="Facebook likes (M)" tableColumnId="7"/>
      <queryTableField id="8" name="Female spectators" tableColumnId="8"/>
      <queryTableField id="9" name="Male spectators" tableColumnId="9"/>
      <queryTableField id="10" name="Notes" tableColumnId="1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2" connectionId="4" xr16:uid="{94F2B27D-61F7-457D-9EFC-C33A2A844209}" autoFormatId="16" applyNumberFormats="0" applyBorderFormats="0" applyFontFormats="0" applyPatternFormats="0" applyAlignmentFormats="0" applyWidthHeightFormats="0">
  <queryTableRefresh nextId="15">
    <queryTableFields count="14">
      <queryTableField id="1" name="City" tableColumnId="1"/>
      <queryTableField id="2" name="Singer" tableColumnId="2"/>
      <queryTableField id="3" name="Sponsor" tableColumnId="3"/>
      <queryTableField id="4" name="Sales" tableColumnId="4"/>
      <queryTableField id="5" name="Date" tableColumnId="5"/>
      <queryTableField id="6" name="Country" tableColumnId="6"/>
      <queryTableField id="7" name="Ref" tableColumnId="7"/>
      <queryTableField id="8" name="Female spectators" tableColumnId="8"/>
      <queryTableField id="9" name="Male spectators" tableColumnId="9"/>
      <queryTableField id="10" name="Notes" tableColumnId="10"/>
      <queryTableField id="11" name="Table3.Singer" tableColumnId="11"/>
      <queryTableField id="12" name="Table3.Date" tableColumnId="12"/>
      <queryTableField id="13" name="Table3.Female spectators" tableColumnId="13"/>
      <queryTableField id="14" name="Table3.Notes" tableColumnId="14"/>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6" xr16:uid="{6895CF8D-E5E0-46AC-ADD4-D2A5A79D2303}" autoFormatId="16" applyNumberFormats="0" applyBorderFormats="0" applyFontFormats="0" applyPatternFormats="0" applyAlignmentFormats="0" applyWidthHeightFormats="0">
  <queryTableRefresh nextId="11">
    <queryTableFields count="10">
      <queryTableField id="1" name="City" tableColumnId="1"/>
      <queryTableField id="2" name="Singer" tableColumnId="2"/>
      <queryTableField id="3" name="Sponsor" tableColumnId="3"/>
      <queryTableField id="4" name="Sales" tableColumnId="4"/>
      <queryTableField id="5" name="Date" tableColumnId="5"/>
      <queryTableField id="6" name="Country" tableColumnId="6"/>
      <queryTableField id="7" name="Ref" tableColumnId="7"/>
      <queryTableField id="8" name="Female spectators" tableColumnId="8"/>
      <queryTableField id="9" name="Male spectators" tableColumnId="9"/>
      <queryTableField id="10" name="Notes" tableColumnId="10"/>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ponsor" xr10:uid="{AB73B778-A90E-4BE0-B4E8-01DA73AF67ED}" sourceName="Sponsor">
  <pivotTables>
    <pivotTable tabId="108" name="ByMonth"/>
    <pivotTable tabId="108" name="ByArtist"/>
    <pivotTable tabId="108" name="ByCity"/>
    <pivotTable tabId="108" name="ByCountry"/>
  </pivotTables>
  <data>
    <tabular pivotCacheId="2084459325">
      <items count="5">
        <i x="2" s="1"/>
        <i x="0" s="1"/>
        <i x="4" s="1"/>
        <i x="3"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nger" xr10:uid="{9CA2340D-8819-439B-AA61-57AB3ED06CA8}" sourceName="Singer">
  <pivotTables>
    <pivotTable tabId="108" name="ByMonth"/>
    <pivotTable tabId="108" name="ByCity"/>
    <pivotTable tabId="108" name="ByCitySponsor"/>
    <pivotTable tabId="108" name="ByCountry"/>
  </pivotTables>
  <data>
    <tabular pivotCacheId="2084459325">
      <items count="5">
        <i x="4" s="1"/>
        <i x="0" s="1"/>
        <i x="3"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ponsor" xr10:uid="{3F519295-2101-4F44-B925-6DDF5877CF96}" cache="Slicer_Sponsor" caption="Sponsor" style="SlicerStyleLight6" rowHeight="234950"/>
  <slicer name="Singer" xr10:uid="{D82C2128-60EB-4103-B32C-C9DCF7DEF3C7}" cache="Slicer_Singer" caption="Singer" style="SlicerStyleLight6" rowHeight="23495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3C542FD-A471-4F12-8181-A6FC00FEF362}" name="Table10_1" displayName="Table10_1" ref="A1:J129" tableType="queryTable" totalsRowShown="0">
  <autoFilter ref="A1:J129" xr:uid="{23C542FD-A471-4F12-8181-A6FC00FEF362}"/>
  <tableColumns count="10">
    <tableColumn id="1" xr3:uid="{026047EB-B11B-4A72-8FD4-95635A730F4C}" uniqueName="1" name="Date" queryTableFieldId="1" dataDxfId="3"/>
    <tableColumn id="2" xr3:uid="{0824E067-360F-4E0B-9C9F-688CD53BAA7B}" uniqueName="2" name="Employee" queryTableFieldId="2" dataDxfId="2"/>
    <tableColumn id="3" xr3:uid="{DCE91B7C-A3C1-452D-8D7B-094254CC8600}" uniqueName="3" name="Units sold" queryTableFieldId="3"/>
    <tableColumn id="4" xr3:uid="{DEA1C3EB-E1E3-41DF-A45F-039DCAB08534}" uniqueName="4" name="Price per unit" queryTableFieldId="4"/>
    <tableColumn id="5" xr3:uid="{414E6DFE-9CEC-42D6-98C2-137DA2C339D4}" uniqueName="5" name="Income" queryTableFieldId="5"/>
    <tableColumn id="6" xr3:uid="{0E0F7522-1E6C-456C-AA40-BFCD05EE3633}" uniqueName="6" name="Chart" queryTableFieldId="6"/>
    <tableColumn id="7" xr3:uid="{05C5F867-B096-4655-AEDE-131473750C12}" uniqueName="7" name="Item sold" queryTableFieldId="7" dataDxfId="1"/>
    <tableColumn id="8" xr3:uid="{646BEC97-F695-4AC0-BF17-AC022523088A}" uniqueName="8" name="Raw materials" queryTableFieldId="8"/>
    <tableColumn id="9" xr3:uid="{E5E7D476-2FB1-431C-9FF1-BD3301B1D153}" uniqueName="9" name="Gross profit" queryTableFieldId="9"/>
    <tableColumn id="10" xr3:uid="{376DE408-507C-4B77-BBA7-1E811E90C293}" uniqueName="10" name="Notes" queryTableFieldId="10" dataDxfId="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ED5D7DF-05F1-427E-B242-C3052CA75616}" name="Table10" displayName="Table10" ref="A3:J131" totalsRowShown="0" headerRowDxfId="4">
  <autoFilter ref="A3:J131" xr:uid="{FED5D7DF-05F1-427E-B242-C3052CA75616}"/>
  <tableColumns count="10">
    <tableColumn id="1" xr3:uid="{707E6EFC-2C14-479D-B442-AFFC866781DD}" name="Date" dataDxfId="5"/>
    <tableColumn id="2" xr3:uid="{5C476F53-97BC-4A3B-B624-EB9DC987ABAE}" name="Employee"/>
    <tableColumn id="3" xr3:uid="{B759BA24-A17D-4E61-9E71-ED4EAD983764}" name="Units sold"/>
    <tableColumn id="4" xr3:uid="{FD8D9AE9-1524-43E6-BF35-DB5200FDB172}" name="Price per unit"/>
    <tableColumn id="5" xr3:uid="{2E5B6797-DD98-49E6-A88F-0AD64CC6BB39}" name="Income">
      <calculatedColumnFormula>D4*C4</calculatedColumnFormula>
    </tableColumn>
    <tableColumn id="6" xr3:uid="{4CCBF494-3DBC-4823-BF4B-D49029E99AB1}" name="Chart">
      <calculatedColumnFormula>E4</calculatedColumnFormula>
    </tableColumn>
    <tableColumn id="7" xr3:uid="{329E659C-5995-487B-B02D-073FBD985667}" name="Item sold"/>
    <tableColumn id="8" xr3:uid="{C42AC5C1-73FB-4E32-B5F4-51EEA11CEE64}" name="Raw materials"/>
    <tableColumn id="9" xr3:uid="{DEFDCA9A-294F-4719-96EE-6B4FB6EB138B}" name="Gross profit">
      <calculatedColumnFormula>E4-H4</calculatedColumnFormula>
    </tableColumn>
    <tableColumn id="10" xr3:uid="{6A10EA35-0C37-4CA3-B66E-2428FB1C1F10}" name="Not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44B609-0636-4153-9107-3AF99C4219B3}" name="Table1" displayName="Table1" ref="A9:D33" totalsRowShown="0">
  <autoFilter ref="A9:D33" xr:uid="{6444B609-0636-4153-9107-3AF99C4219B3}"/>
  <tableColumns count="4">
    <tableColumn id="1" xr3:uid="{E0C45EAF-0200-4FD0-BDD0-832EDEE1ECBE}" name="Year">
      <calculatedColumnFormula>YEAR(B10)&amp;""</calculatedColumnFormula>
    </tableColumn>
    <tableColumn id="2" xr3:uid="{8EC24721-DCEB-481D-8917-E5AC92851B8B}" name="Date" dataDxfId="53"/>
    <tableColumn id="3" xr3:uid="{209C5359-7747-4839-AB50-85D3877C9386}" name="Sales" dataDxfId="52"/>
    <tableColumn id="4" xr3:uid="{C748B1AB-68C4-4305-BF80-DD5A4953FBCD}" name="Last day of month" dataDxfId="51">
      <calculatedColumnFormula>EOMONTH(Table1[[#This Row],[Date]],0)</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6B15A09-072B-40F1-99F3-03A2A66A3E90}" name="Table3_1" displayName="Table3_1" ref="A1:J25" tableType="queryTable" totalsRowShown="0">
  <autoFilter ref="A1:J25" xr:uid="{76B15A09-072B-40F1-99F3-03A2A66A3E90}"/>
  <tableColumns count="10">
    <tableColumn id="1" xr3:uid="{58D1BCC2-B219-455A-BC82-B196E763D122}" uniqueName="1" name="City" queryTableFieldId="1" dataDxfId="32"/>
    <tableColumn id="2" xr3:uid="{6B492BA5-7704-4E72-BD87-9000BB4E9B40}" uniqueName="2" name="Singer" queryTableFieldId="2" dataDxfId="31"/>
    <tableColumn id="3" xr3:uid="{432DA644-9D74-4078-9428-C2CB65317509}" uniqueName="3" name="Sponsor" queryTableFieldId="3" dataDxfId="30"/>
    <tableColumn id="4" xr3:uid="{6CC0ED51-F1E6-4B7E-8CDF-580143F0AF63}" uniqueName="4" name="Ref" queryTableFieldId="4"/>
    <tableColumn id="5" xr3:uid="{04024459-BB25-4123-8F7C-BB26FCF95164}" uniqueName="5" name="Date" queryTableFieldId="5" dataDxfId="29"/>
    <tableColumn id="6" xr3:uid="{B547262F-84E7-43AF-856C-075DB3D9649E}" uniqueName="6" name="Country" queryTableFieldId="6" dataDxfId="28"/>
    <tableColumn id="7" xr3:uid="{987A422A-EEB5-414C-B628-8F40DFEC6AF3}" uniqueName="7" name="Facebook likes (M)" queryTableFieldId="7"/>
    <tableColumn id="8" xr3:uid="{6E619CD8-0AAA-4E6A-90D4-235BFCA4A6A4}" uniqueName="8" name="Female spectators" queryTableFieldId="8"/>
    <tableColumn id="9" xr3:uid="{98AB9DC2-6919-49C9-94C8-90B6E16EE080}" uniqueName="9" name="Male spectators" queryTableFieldId="9"/>
    <tableColumn id="10" xr3:uid="{4C08D18A-4882-45FD-8575-6D9B560BCE87}" uniqueName="10" name="Notes" queryTableFieldId="10" dataDxfId="2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C702276-C386-4F96-8615-64BAACF0FC69}" name="Merge1" displayName="Merge1" ref="A1:N6" tableType="queryTable" totalsRowShown="0">
  <autoFilter ref="A1:N6" xr:uid="{4C702276-C386-4F96-8615-64BAACF0FC69}"/>
  <tableColumns count="14">
    <tableColumn id="1" xr3:uid="{EDB038A4-1722-44B2-A515-226B73C5171C}" uniqueName="1" name="City" queryTableFieldId="1" dataDxfId="20"/>
    <tableColumn id="2" xr3:uid="{0DEEE018-5308-420B-84B6-356657C14C82}" uniqueName="2" name="Singer" queryTableFieldId="2" dataDxfId="19"/>
    <tableColumn id="3" xr3:uid="{C3103689-4252-481A-97CD-7422F83F0328}" uniqueName="3" name="Sponsor" queryTableFieldId="3" dataDxfId="18"/>
    <tableColumn id="4" xr3:uid="{0D301F50-319C-48B1-8099-66E8EF42C4A7}" uniqueName="4" name="Sales" queryTableFieldId="4"/>
    <tableColumn id="5" xr3:uid="{CB46D27B-6AC6-4FA2-BCDD-AD416EA512C7}" uniqueName="5" name="Date" queryTableFieldId="5" dataDxfId="17"/>
    <tableColumn id="6" xr3:uid="{0F78BE21-0D21-45D5-811C-657811D5B0F9}" uniqueName="6" name="Country" queryTableFieldId="6" dataDxfId="16"/>
    <tableColumn id="7" xr3:uid="{881EC3C4-8C97-4501-8106-CFB1E8B0DB4B}" uniqueName="7" name="Ref" queryTableFieldId="7"/>
    <tableColumn id="8" xr3:uid="{994DCD15-BF10-4BE1-945B-B22075D2E26F}" uniqueName="8" name="Female spectators" queryTableFieldId="8"/>
    <tableColumn id="9" xr3:uid="{5B972529-092D-48C3-A71A-E56C981216CB}" uniqueName="9" name="Male spectators" queryTableFieldId="9"/>
    <tableColumn id="10" xr3:uid="{DF29B6E0-8285-43A7-BB9E-2A3B0C102DCA}" uniqueName="10" name="Notes" queryTableFieldId="10" dataDxfId="15"/>
    <tableColumn id="11" xr3:uid="{BAD636DF-40AF-44C1-A42E-6D5DE07A9B9D}" uniqueName="11" name="Table3.Singer" queryTableFieldId="11" dataDxfId="14"/>
    <tableColumn id="12" xr3:uid="{8333D0EE-FF68-4C66-AB61-5080BC7BF6E0}" uniqueName="12" name="Table3.Date" queryTableFieldId="12" dataDxfId="13"/>
    <tableColumn id="13" xr3:uid="{B9971602-3902-4E02-95DC-BE8A4968E89E}" uniqueName="13" name="Table3.Female spectators" queryTableFieldId="13"/>
    <tableColumn id="14" xr3:uid="{F8CF1907-A244-4196-A269-C3F1DC0E284B}" uniqueName="14" name="Table3.Notes" queryTableFieldId="14" dataDxfId="12"/>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D7561C-59E4-4D0F-A54B-4193A2FC4904}" name="Table2_1" displayName="Table2_1" ref="A1:J16" tableType="queryTable" totalsRowShown="0">
  <autoFilter ref="A1:J16" xr:uid="{6ED7561C-59E4-4D0F-A54B-4193A2FC4904}"/>
  <tableColumns count="10">
    <tableColumn id="1" xr3:uid="{F8797305-94DE-4A76-A765-D77224567002}" uniqueName="1" name="City" queryTableFieldId="1" dataDxfId="26"/>
    <tableColumn id="2" xr3:uid="{68CA7C28-9753-40F9-A1CD-23339E2DD61D}" uniqueName="2" name="Singer" queryTableFieldId="2" dataDxfId="25"/>
    <tableColumn id="3" xr3:uid="{CF1B2AF7-AAE0-487A-8269-20475BC5CE6A}" uniqueName="3" name="Sponsor" queryTableFieldId="3" dataDxfId="24"/>
    <tableColumn id="4" xr3:uid="{8B350BD8-DED3-431A-B81A-38E02C41F6B8}" uniqueName="4" name="Sales" queryTableFieldId="4"/>
    <tableColumn id="5" xr3:uid="{9C500330-B450-4F9B-B8AC-AB9F2A4D14EB}" uniqueName="5" name="Date" queryTableFieldId="5" dataDxfId="23"/>
    <tableColumn id="6" xr3:uid="{E29AEB0B-DA6D-47FC-970C-02AE1F971ED9}" uniqueName="6" name="Country" queryTableFieldId="6" dataDxfId="22"/>
    <tableColumn id="7" xr3:uid="{FA487EF1-300D-4368-9F50-51A05156DCF0}" uniqueName="7" name="Ref" queryTableFieldId="7"/>
    <tableColumn id="8" xr3:uid="{06305D61-3729-456A-A938-C4F728744B43}" uniqueName="8" name="Female spectators" queryTableFieldId="8"/>
    <tableColumn id="9" xr3:uid="{9B5CAE54-79CD-4DBF-B6C7-7ACBC2F5E8A8}" uniqueName="9" name="Male spectators" queryTableFieldId="9"/>
    <tableColumn id="10" xr3:uid="{D4DC6B61-5045-434E-9D19-BC53BD2D06A7}" uniqueName="10" name="Notes" queryTableFieldId="10" dataDxfId="2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AFEC2C-05B0-4247-A2F5-140FAE6206FD}" name="Table2" displayName="Table2" ref="A4:J19" totalsRowShown="0" headerRowDxfId="45">
  <autoFilter ref="A4:J19" xr:uid="{90BBD895-FC98-41B2-A3D1-68582F899BB0}"/>
  <sortState xmlns:xlrd2="http://schemas.microsoft.com/office/spreadsheetml/2017/richdata2" ref="A5:J19">
    <sortCondition ref="D4:D19"/>
  </sortState>
  <tableColumns count="10">
    <tableColumn id="1" xr3:uid="{2E07AF2A-9239-4275-A3DB-21848F4E4711}" name="City"/>
    <tableColumn id="2" xr3:uid="{4F4676FD-685B-4297-AEA5-3F5DF77A39F2}" name="Singer" dataDxfId="50"/>
    <tableColumn id="3" xr3:uid="{18EA22CB-518B-42BA-929F-566871D51568}" name="Sponsor"/>
    <tableColumn id="4" xr3:uid="{EC1753DE-CA17-438C-B7BA-24DAFD48A7D5}" name="Sales" dataDxfId="49"/>
    <tableColumn id="5" xr3:uid="{6F01BEF6-61EC-4BE2-8B4E-921D81539530}" name="Date" dataDxfId="48"/>
    <tableColumn id="6" xr3:uid="{30E4AF8B-63D4-4789-A76E-9AAFACCD3A05}" name="Country">
      <calculatedColumnFormula>VLOOKUP(A5,$M$6:$N$9,2,0)</calculatedColumnFormula>
    </tableColumn>
    <tableColumn id="7" xr3:uid="{F21257CC-99CF-418E-AAAD-A5DA025DB371}" name="Ref"/>
    <tableColumn id="8" xr3:uid="{7C44AE3F-BA1C-426B-B4CA-01F8FFB63BAF}" name="Female spectators" dataDxfId="47"/>
    <tableColumn id="9" xr3:uid="{0E2C121E-A082-4BAA-8130-5FBA29AE8FA4}" name="Male spectators" dataDxfId="46"/>
    <tableColumn id="10" xr3:uid="{F8B4663B-8A52-47A9-A651-273B408A185D}" name="Not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D97E0D-284E-48AF-B85A-BC117D3DBD22}" name="Table3" displayName="Table3" ref="Z4:AI19" totalsRowShown="0" headerRowDxfId="33" dataDxfId="34">
  <autoFilter ref="Z4:AI19" xr:uid="{BAD97E0D-284E-48AF-B85A-BC117D3DBD22}"/>
  <tableColumns count="10">
    <tableColumn id="1" xr3:uid="{5523B8BF-2744-4B0A-8B29-91B52A7B3928}" name="City" dataDxfId="44"/>
    <tableColumn id="2" xr3:uid="{7990E90A-3A13-412C-BF45-EEADB8FC9B26}" name="Singer" dataDxfId="43"/>
    <tableColumn id="3" xr3:uid="{AA515FAB-19FD-412A-9E2A-B214A9176277}" name="Sponsor" dataDxfId="42"/>
    <tableColumn id="4" xr3:uid="{56640998-C8F7-4A9D-9850-B29512737438}" name="Ref" dataDxfId="41"/>
    <tableColumn id="5" xr3:uid="{7CB6BCB0-332D-4144-A6F0-3ABC7E56789D}" name="Date" dataDxfId="40"/>
    <tableColumn id="6" xr3:uid="{90B42B90-B3D5-4317-9F60-14D434289E5E}" name="Country" dataDxfId="39">
      <calculatedColumnFormula>VLOOKUP(Z5,$M$6:$N$9,2,0)</calculatedColumnFormula>
    </tableColumn>
    <tableColumn id="7" xr3:uid="{16AC448C-3201-4F7A-9DC6-5857BE03B93E}" name="Facebook likes (M)" dataDxfId="38"/>
    <tableColumn id="8" xr3:uid="{E2E859F3-0123-4E80-8E74-F6DAB7CE1F46}" name="Female spectators" dataDxfId="37"/>
    <tableColumn id="9" xr3:uid="{331CDF09-E510-4121-BBC9-7AE2ECB8C267}" name="Male spectators" dataDxfId="36"/>
    <tableColumn id="10" xr3:uid="{A91792C7-489D-403A-8545-BCD92BA422D3}" name="Notes" dataDxfId="3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1C06B9E-0EAA-49F1-9FFE-944570D31995}" name="DashboardData" displayName="DashboardData" ref="A50:H76" totalsRowShown="0" headerRowDxfId="57">
  <autoFilter ref="A50:H76" xr:uid="{20D624D6-2AAE-41DE-8E3D-F5AA9B6CB62D}"/>
  <tableColumns count="8">
    <tableColumn id="1" xr3:uid="{4B73D3FF-F943-4FB8-B065-5DD3C932EF53}" name="City"/>
    <tableColumn id="2" xr3:uid="{78655B6F-7C7C-462A-AB60-E5A27A3767EE}" name="Singer"/>
    <tableColumn id="3" xr3:uid="{68BC784D-F45C-42F8-B8BE-F1E083CDE63C}" name="Sponsor"/>
    <tableColumn id="4" xr3:uid="{50589180-F6FB-4323-BDD6-9A98B8B6CAA7}" name="Sales" dataDxfId="56"/>
    <tableColumn id="5" xr3:uid="{ED6B45FC-D127-4399-8F75-D6FF3E231F81}" name="Date" dataDxfId="55"/>
    <tableColumn id="6" xr3:uid="{145E7DEA-B505-4003-A3FB-5D6E630D46E5}" name="Facebook likes (M)"/>
    <tableColumn id="7" xr3:uid="{B37C724D-6C3B-4130-8C9F-2B9190D5740C}" name="Country"/>
    <tableColumn id="8" xr3:uid="{8F7973AB-1DAD-4CA2-A528-253744AD2938}" name="Revenue ($M)" dataDxfId="54"/>
  </tableColumns>
  <tableStyleInfo name="TableStyleMedium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 xr10:uid="{011FC242-9B47-46C7-8963-2D4F45DA1730}" sourceName="Date">
  <pivotTables>
    <pivotTable tabId="108" name="ByArtist"/>
    <pivotTable tabId="108" name="ByCity"/>
    <pivotTable tabId="108" name="ByCountry"/>
  </pivotTables>
  <state minimalRefreshVersion="6" lastRefreshVersion="6" pivotCacheId="2084459325" filterType="unknown">
    <bounds startDate="2017-01-01T00:00:00" endDate="2018-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AF837662-F7C7-44EF-BF3F-2E3E85D5748B}" cache="NativeTimeline_Date" caption="Date" level="2" selectionLevel="2" scrollPosition="2017-06-07T00:00:00" style="TimeSlicerStyleLight6"/>
</timeline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ivotTable" Target="../pivotTables/pivotTable4.xml"/><Relationship Id="rId7"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pivotTable" Target="../pivotTables/pivotTable7.xml"/><Relationship Id="rId11" Type="http://schemas.microsoft.com/office/2011/relationships/timeline" Target="../timelines/timeline1.xml"/><Relationship Id="rId5" Type="http://schemas.openxmlformats.org/officeDocument/2006/relationships/pivotTable" Target="../pivotTables/pivotTable6.xml"/><Relationship Id="rId10" Type="http://schemas.microsoft.com/office/2007/relationships/slicer" Target="../slicers/slicer1.xml"/><Relationship Id="rId4" Type="http://schemas.openxmlformats.org/officeDocument/2006/relationships/pivotTable" Target="../pivotTables/pivotTable5.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D0FCC-99DE-4665-A415-EEEF2FF35226}">
  <dimension ref="A3:H25"/>
  <sheetViews>
    <sheetView showGridLines="0" workbookViewId="0">
      <selection activeCell="H13" sqref="H13"/>
    </sheetView>
  </sheetViews>
  <sheetFormatPr defaultRowHeight="14.4" x14ac:dyDescent="0.3"/>
  <sheetData>
    <row r="3" spans="1:8" x14ac:dyDescent="0.3">
      <c r="A3" s="23" t="s">
        <v>10</v>
      </c>
      <c r="B3" t="s">
        <v>103</v>
      </c>
      <c r="C3" t="s">
        <v>99</v>
      </c>
      <c r="D3" t="s">
        <v>118</v>
      </c>
      <c r="E3" t="s">
        <v>98</v>
      </c>
    </row>
    <row r="4" spans="1:8" x14ac:dyDescent="0.3">
      <c r="A4" t="s">
        <v>102</v>
      </c>
      <c r="B4" s="51">
        <v>1</v>
      </c>
      <c r="C4" s="51">
        <v>22100</v>
      </c>
      <c r="D4" s="51">
        <v>4640</v>
      </c>
      <c r="E4" s="51">
        <v>630</v>
      </c>
      <c r="F4" s="51"/>
      <c r="G4" s="51"/>
      <c r="H4" s="50">
        <v>18435.509999999998</v>
      </c>
    </row>
    <row r="5" spans="1:8" x14ac:dyDescent="0.3">
      <c r="A5" t="s">
        <v>17</v>
      </c>
      <c r="B5" s="51">
        <v>4</v>
      </c>
      <c r="C5" s="51">
        <v>3475</v>
      </c>
      <c r="D5" s="51">
        <v>700</v>
      </c>
      <c r="E5" s="51">
        <v>96</v>
      </c>
      <c r="F5" s="51"/>
      <c r="G5" s="51"/>
      <c r="H5" s="50" t="s">
        <v>117</v>
      </c>
    </row>
    <row r="6" spans="1:8" x14ac:dyDescent="0.3">
      <c r="A6" t="s">
        <v>4</v>
      </c>
      <c r="B6" s="51">
        <v>5</v>
      </c>
      <c r="C6" s="51">
        <v>6330</v>
      </c>
      <c r="D6" s="51">
        <v>1370</v>
      </c>
      <c r="E6" s="51">
        <v>176</v>
      </c>
      <c r="F6" s="51"/>
      <c r="G6" s="51"/>
      <c r="H6" s="50" t="s">
        <v>116</v>
      </c>
    </row>
    <row r="7" spans="1:8" x14ac:dyDescent="0.3">
      <c r="A7" t="s">
        <v>22</v>
      </c>
      <c r="B7" s="51">
        <v>4</v>
      </c>
      <c r="C7" s="51">
        <v>3160</v>
      </c>
      <c r="D7" s="51">
        <v>800</v>
      </c>
      <c r="E7" s="51">
        <v>82</v>
      </c>
      <c r="F7" s="51"/>
      <c r="G7" s="51"/>
      <c r="H7" s="50" t="s">
        <v>115</v>
      </c>
    </row>
    <row r="8" spans="1:8" x14ac:dyDescent="0.3">
      <c r="A8" t="s">
        <v>19</v>
      </c>
      <c r="B8" s="51">
        <v>4</v>
      </c>
      <c r="C8" s="51">
        <v>4415</v>
      </c>
      <c r="D8" s="51">
        <v>810</v>
      </c>
      <c r="E8" s="51">
        <v>150</v>
      </c>
      <c r="F8" s="51"/>
      <c r="G8" s="51"/>
      <c r="H8" s="50" t="s">
        <v>119</v>
      </c>
    </row>
    <row r="9" spans="1:8" x14ac:dyDescent="0.3">
      <c r="A9" t="s">
        <v>15</v>
      </c>
      <c r="B9" s="51">
        <v>5</v>
      </c>
      <c r="C9" s="51">
        <v>4720</v>
      </c>
      <c r="D9" s="51">
        <v>960</v>
      </c>
      <c r="E9" s="51">
        <v>126</v>
      </c>
      <c r="F9" s="51"/>
      <c r="G9" s="51"/>
      <c r="H9" s="50" t="s">
        <v>120</v>
      </c>
    </row>
    <row r="10" spans="1:8" x14ac:dyDescent="0.3">
      <c r="A10" t="s">
        <v>55</v>
      </c>
      <c r="B10" s="51">
        <v>6</v>
      </c>
      <c r="C10" s="51">
        <v>44200</v>
      </c>
      <c r="D10" s="51">
        <v>9280</v>
      </c>
      <c r="E10" s="51">
        <v>1260</v>
      </c>
      <c r="F10" s="51"/>
      <c r="G10" s="51"/>
      <c r="H10" s="50" t="s">
        <v>121</v>
      </c>
    </row>
    <row r="11" spans="1:8" x14ac:dyDescent="0.3">
      <c r="B11" s="51"/>
      <c r="C11" s="51"/>
      <c r="D11" s="51"/>
      <c r="E11" s="51"/>
      <c r="F11" s="51"/>
      <c r="G11" s="51"/>
    </row>
    <row r="12" spans="1:8" x14ac:dyDescent="0.3">
      <c r="B12" s="51"/>
      <c r="C12" s="51"/>
      <c r="D12" s="51"/>
      <c r="E12" s="51"/>
      <c r="F12" s="51"/>
      <c r="G12" s="51"/>
    </row>
    <row r="13" spans="1:8" x14ac:dyDescent="0.3">
      <c r="B13" s="51"/>
      <c r="C13" s="51"/>
      <c r="D13" s="51"/>
      <c r="E13" s="51"/>
      <c r="F13" s="51"/>
      <c r="G13" s="51"/>
    </row>
    <row r="14" spans="1:8" x14ac:dyDescent="0.3">
      <c r="B14" s="51"/>
      <c r="C14" s="51"/>
      <c r="D14" s="51"/>
      <c r="E14" s="51"/>
      <c r="F14" s="51"/>
      <c r="G14" s="51"/>
    </row>
    <row r="15" spans="1:8" x14ac:dyDescent="0.3">
      <c r="B15" s="51"/>
      <c r="C15" s="51"/>
      <c r="D15" s="51"/>
      <c r="E15" s="51"/>
      <c r="F15" s="51"/>
      <c r="G15" s="51"/>
    </row>
    <row r="16" spans="1:8" x14ac:dyDescent="0.3">
      <c r="B16" s="51"/>
      <c r="C16" s="51"/>
      <c r="D16" s="51"/>
      <c r="E16" s="51"/>
      <c r="F16" s="51"/>
      <c r="G16" s="51"/>
    </row>
    <row r="17" spans="2:7" x14ac:dyDescent="0.3">
      <c r="B17" s="51"/>
      <c r="C17" s="51"/>
      <c r="D17" s="51"/>
      <c r="E17" s="51"/>
      <c r="F17" s="51"/>
      <c r="G17" s="51"/>
    </row>
    <row r="18" spans="2:7" x14ac:dyDescent="0.3">
      <c r="B18" s="51"/>
      <c r="C18" s="51"/>
      <c r="D18" s="51"/>
      <c r="E18" s="51"/>
      <c r="F18" s="51"/>
      <c r="G18" s="51"/>
    </row>
    <row r="19" spans="2:7" x14ac:dyDescent="0.3">
      <c r="B19" s="51"/>
      <c r="C19" s="51"/>
      <c r="D19" s="51"/>
      <c r="E19" s="51"/>
      <c r="F19" s="51"/>
      <c r="G19" s="51"/>
    </row>
    <row r="20" spans="2:7" x14ac:dyDescent="0.3">
      <c r="B20" s="51"/>
      <c r="C20" s="51"/>
      <c r="D20" s="51"/>
      <c r="E20" s="51"/>
      <c r="F20" s="51"/>
      <c r="G20" s="51"/>
    </row>
    <row r="21" spans="2:7" x14ac:dyDescent="0.3">
      <c r="B21" s="51"/>
      <c r="C21" s="51"/>
      <c r="D21" s="51"/>
      <c r="E21" s="51"/>
      <c r="F21" s="51"/>
      <c r="G21" s="51"/>
    </row>
    <row r="22" spans="2:7" x14ac:dyDescent="0.3">
      <c r="B22" s="51"/>
      <c r="C22" s="51"/>
      <c r="D22" s="51"/>
      <c r="E22" s="51"/>
      <c r="F22" s="51"/>
      <c r="G22" s="51"/>
    </row>
    <row r="23" spans="2:7" x14ac:dyDescent="0.3">
      <c r="B23" s="51"/>
      <c r="C23" s="51"/>
      <c r="D23" s="51"/>
      <c r="E23" s="51"/>
      <c r="F23" s="51"/>
      <c r="G23" s="51"/>
    </row>
    <row r="24" spans="2:7" x14ac:dyDescent="0.3">
      <c r="B24" s="51"/>
      <c r="C24" s="51"/>
      <c r="D24" s="51"/>
      <c r="E24" s="51"/>
      <c r="F24" s="51"/>
      <c r="G24" s="51"/>
    </row>
    <row r="25" spans="2:7" x14ac:dyDescent="0.3">
      <c r="B25" s="51"/>
      <c r="C25" s="51"/>
      <c r="D25" s="51"/>
      <c r="E25" s="51"/>
      <c r="F25" s="51"/>
      <c r="G25" s="5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6D378-A80F-4167-B296-ED0BEC76688A}">
  <dimension ref="A2:C84"/>
  <sheetViews>
    <sheetView showGridLines="0" tabSelected="1" workbookViewId="0">
      <selection activeCell="E9" sqref="E9"/>
    </sheetView>
  </sheetViews>
  <sheetFormatPr defaultRowHeight="14.4" x14ac:dyDescent="0.3"/>
  <sheetData>
    <row r="2" spans="1:3" x14ac:dyDescent="0.3">
      <c r="A2" s="23" t="s">
        <v>10</v>
      </c>
      <c r="B2" t="s">
        <v>99</v>
      </c>
      <c r="C2" t="s">
        <v>101</v>
      </c>
    </row>
    <row r="3" spans="1:3" x14ac:dyDescent="0.3">
      <c r="A3" t="s">
        <v>17</v>
      </c>
      <c r="B3" s="41">
        <v>3475</v>
      </c>
      <c r="C3" s="41">
        <v>18</v>
      </c>
    </row>
    <row r="4" spans="1:3" x14ac:dyDescent="0.3">
      <c r="A4" t="s">
        <v>4</v>
      </c>
      <c r="B4" s="41">
        <v>6330</v>
      </c>
      <c r="C4" s="41">
        <v>38</v>
      </c>
    </row>
    <row r="5" spans="1:3" x14ac:dyDescent="0.3">
      <c r="A5" t="s">
        <v>22</v>
      </c>
      <c r="B5" s="41">
        <v>3160</v>
      </c>
      <c r="C5" s="41">
        <v>20</v>
      </c>
    </row>
    <row r="6" spans="1:3" x14ac:dyDescent="0.3">
      <c r="A6" t="s">
        <v>19</v>
      </c>
      <c r="B6" s="41">
        <v>4415</v>
      </c>
      <c r="C6" s="41">
        <v>26</v>
      </c>
    </row>
    <row r="7" spans="1:3" x14ac:dyDescent="0.3">
      <c r="A7" t="s">
        <v>15</v>
      </c>
      <c r="B7" s="41">
        <v>4720</v>
      </c>
      <c r="C7" s="41">
        <v>26</v>
      </c>
    </row>
    <row r="8" spans="1:3" x14ac:dyDescent="0.3">
      <c r="A8" t="s">
        <v>55</v>
      </c>
      <c r="B8" s="41">
        <v>22100</v>
      </c>
      <c r="C8" s="41">
        <v>128</v>
      </c>
    </row>
    <row r="84" spans="1:1" x14ac:dyDescent="0.3">
      <c r="A84" t="s">
        <v>100</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90EE7-CE20-4376-936A-ED24775ED4B1}">
  <dimension ref="A1:J129"/>
  <sheetViews>
    <sheetView showGridLines="0" workbookViewId="0"/>
  </sheetViews>
  <sheetFormatPr defaultRowHeight="14.4" x14ac:dyDescent="0.3"/>
  <cols>
    <col min="1" max="1" width="12.33203125" bestFit="1" customWidth="1"/>
    <col min="2" max="2" width="11.5546875" bestFit="1" customWidth="1"/>
    <col min="3" max="3" width="11.44140625" bestFit="1" customWidth="1"/>
    <col min="4" max="4" width="14.33203125" bestFit="1" customWidth="1"/>
    <col min="5" max="5" width="9.5546875" bestFit="1" customWidth="1"/>
    <col min="6" max="6" width="7.77734375" bestFit="1" customWidth="1"/>
    <col min="7" max="7" width="12.88671875" bestFit="1" customWidth="1"/>
    <col min="8" max="8" width="14.88671875" bestFit="1" customWidth="1"/>
    <col min="9" max="9" width="12.88671875" bestFit="1" customWidth="1"/>
    <col min="10" max="10" width="42.77734375" bestFit="1" customWidth="1"/>
  </cols>
  <sheetData>
    <row r="1" spans="1:10" x14ac:dyDescent="0.3">
      <c r="A1" t="s">
        <v>26</v>
      </c>
      <c r="B1" t="s">
        <v>7</v>
      </c>
      <c r="C1" t="s">
        <v>8</v>
      </c>
      <c r="D1" t="s">
        <v>9</v>
      </c>
      <c r="E1" t="s">
        <v>2</v>
      </c>
      <c r="F1" t="s">
        <v>5</v>
      </c>
      <c r="G1" t="s">
        <v>10</v>
      </c>
      <c r="H1" t="s">
        <v>11</v>
      </c>
      <c r="I1" t="s">
        <v>12</v>
      </c>
      <c r="J1" t="s">
        <v>13</v>
      </c>
    </row>
    <row r="2" spans="1:10" x14ac:dyDescent="0.3">
      <c r="A2" s="35">
        <v>45461</v>
      </c>
      <c r="B2" s="41" t="s">
        <v>14</v>
      </c>
      <c r="C2">
        <v>1</v>
      </c>
      <c r="D2">
        <v>30</v>
      </c>
      <c r="E2">
        <v>30</v>
      </c>
      <c r="F2">
        <v>30</v>
      </c>
      <c r="G2" s="41" t="s">
        <v>15</v>
      </c>
      <c r="H2">
        <v>400</v>
      </c>
      <c r="I2">
        <v>-370</v>
      </c>
      <c r="J2" s="41" t="s">
        <v>16</v>
      </c>
    </row>
    <row r="3" spans="1:10" x14ac:dyDescent="0.3">
      <c r="A3" s="35">
        <v>45461</v>
      </c>
      <c r="B3" s="41" t="s">
        <v>21</v>
      </c>
      <c r="C3">
        <v>1</v>
      </c>
      <c r="D3">
        <v>35</v>
      </c>
      <c r="E3">
        <v>35</v>
      </c>
      <c r="F3">
        <v>35</v>
      </c>
      <c r="G3" s="41" t="s">
        <v>15</v>
      </c>
      <c r="H3">
        <v>210</v>
      </c>
      <c r="I3">
        <v>-175</v>
      </c>
      <c r="J3" s="41"/>
    </row>
    <row r="4" spans="1:10" x14ac:dyDescent="0.3">
      <c r="A4" s="35">
        <v>45461</v>
      </c>
      <c r="B4" s="41" t="s">
        <v>28</v>
      </c>
      <c r="C4">
        <v>1</v>
      </c>
      <c r="D4">
        <v>50</v>
      </c>
      <c r="E4">
        <v>50</v>
      </c>
      <c r="F4">
        <v>50</v>
      </c>
      <c r="G4" s="41" t="s">
        <v>17</v>
      </c>
      <c r="H4">
        <v>20</v>
      </c>
      <c r="I4">
        <v>30</v>
      </c>
      <c r="J4" s="41"/>
    </row>
    <row r="5" spans="1:10" x14ac:dyDescent="0.3">
      <c r="A5" s="35">
        <v>45453</v>
      </c>
      <c r="B5" s="41" t="s">
        <v>18</v>
      </c>
      <c r="C5">
        <v>2</v>
      </c>
      <c r="D5">
        <v>40</v>
      </c>
      <c r="E5">
        <v>80</v>
      </c>
      <c r="F5">
        <v>80</v>
      </c>
      <c r="G5" s="41" t="s">
        <v>19</v>
      </c>
      <c r="H5">
        <v>80</v>
      </c>
      <c r="I5">
        <v>0</v>
      </c>
      <c r="J5" s="41" t="s">
        <v>20</v>
      </c>
    </row>
    <row r="6" spans="1:10" x14ac:dyDescent="0.3">
      <c r="A6" s="35">
        <v>45437</v>
      </c>
      <c r="B6" s="41" t="s">
        <v>21</v>
      </c>
      <c r="C6">
        <v>4</v>
      </c>
      <c r="D6">
        <v>35</v>
      </c>
      <c r="E6">
        <v>140</v>
      </c>
      <c r="F6">
        <v>140</v>
      </c>
      <c r="G6" s="41" t="s">
        <v>15</v>
      </c>
      <c r="H6">
        <v>210</v>
      </c>
      <c r="I6">
        <v>-70</v>
      </c>
      <c r="J6" s="41"/>
    </row>
    <row r="7" spans="1:10" x14ac:dyDescent="0.3">
      <c r="A7" s="35">
        <v>45453</v>
      </c>
      <c r="B7" s="41" t="s">
        <v>21</v>
      </c>
      <c r="C7">
        <v>2</v>
      </c>
      <c r="D7">
        <v>35</v>
      </c>
      <c r="E7">
        <v>70</v>
      </c>
      <c r="F7">
        <v>70</v>
      </c>
      <c r="G7" s="41" t="s">
        <v>4</v>
      </c>
      <c r="H7">
        <v>160</v>
      </c>
      <c r="I7">
        <v>-90</v>
      </c>
      <c r="J7" s="41"/>
    </row>
    <row r="8" spans="1:10" x14ac:dyDescent="0.3">
      <c r="A8" s="35">
        <v>45453</v>
      </c>
      <c r="B8" s="41" t="s">
        <v>28</v>
      </c>
      <c r="C8">
        <v>2</v>
      </c>
      <c r="D8">
        <v>50</v>
      </c>
      <c r="E8">
        <v>100</v>
      </c>
      <c r="F8">
        <v>100</v>
      </c>
      <c r="G8" s="41" t="s">
        <v>22</v>
      </c>
      <c r="H8">
        <v>300</v>
      </c>
      <c r="I8">
        <v>-200</v>
      </c>
      <c r="J8" s="41" t="s">
        <v>23</v>
      </c>
    </row>
    <row r="9" spans="1:10" x14ac:dyDescent="0.3">
      <c r="A9" s="35">
        <v>45445</v>
      </c>
      <c r="B9" s="41" t="s">
        <v>18</v>
      </c>
      <c r="C9">
        <v>3.0000000000000004</v>
      </c>
      <c r="D9">
        <v>40</v>
      </c>
      <c r="E9">
        <v>120.00000000000001</v>
      </c>
      <c r="F9">
        <v>120.00000000000001</v>
      </c>
      <c r="G9" s="41" t="s">
        <v>17</v>
      </c>
      <c r="H9">
        <v>160</v>
      </c>
      <c r="I9">
        <v>-39.999999999999986</v>
      </c>
      <c r="J9" s="41"/>
    </row>
    <row r="10" spans="1:10" x14ac:dyDescent="0.3">
      <c r="A10" s="35">
        <v>45445</v>
      </c>
      <c r="B10" s="41" t="s">
        <v>14</v>
      </c>
      <c r="C10">
        <v>3.0000000000000004</v>
      </c>
      <c r="D10">
        <v>30</v>
      </c>
      <c r="E10">
        <v>90.000000000000014</v>
      </c>
      <c r="F10">
        <v>90.000000000000014</v>
      </c>
      <c r="G10" s="41" t="s">
        <v>19</v>
      </c>
      <c r="H10">
        <v>10</v>
      </c>
      <c r="I10">
        <v>80.000000000000014</v>
      </c>
      <c r="J10" s="41"/>
    </row>
    <row r="11" spans="1:10" x14ac:dyDescent="0.3">
      <c r="A11" s="35">
        <v>45437</v>
      </c>
      <c r="B11" s="41" t="s">
        <v>28</v>
      </c>
      <c r="C11">
        <v>4</v>
      </c>
      <c r="D11">
        <v>50</v>
      </c>
      <c r="E11">
        <v>200</v>
      </c>
      <c r="F11">
        <v>200</v>
      </c>
      <c r="G11" s="41" t="s">
        <v>17</v>
      </c>
      <c r="H11">
        <v>300</v>
      </c>
      <c r="I11">
        <v>-100</v>
      </c>
      <c r="J11" s="41"/>
    </row>
    <row r="12" spans="1:10" x14ac:dyDescent="0.3">
      <c r="A12" s="35">
        <v>45429</v>
      </c>
      <c r="B12" s="41" t="s">
        <v>18</v>
      </c>
      <c r="C12">
        <v>5</v>
      </c>
      <c r="D12">
        <v>40</v>
      </c>
      <c r="E12">
        <v>200</v>
      </c>
      <c r="F12">
        <v>200</v>
      </c>
      <c r="G12" s="41" t="s">
        <v>22</v>
      </c>
      <c r="H12">
        <v>20</v>
      </c>
      <c r="I12">
        <v>180</v>
      </c>
      <c r="J12" s="41"/>
    </row>
    <row r="13" spans="1:10" x14ac:dyDescent="0.3">
      <c r="A13" s="35">
        <v>45429</v>
      </c>
      <c r="B13" s="41" t="s">
        <v>21</v>
      </c>
      <c r="C13">
        <v>5</v>
      </c>
      <c r="D13">
        <v>35</v>
      </c>
      <c r="E13">
        <v>175</v>
      </c>
      <c r="F13">
        <v>175</v>
      </c>
      <c r="G13" s="41" t="s">
        <v>19</v>
      </c>
      <c r="H13">
        <v>50</v>
      </c>
      <c r="I13">
        <v>125</v>
      </c>
      <c r="J13" s="41"/>
    </row>
    <row r="14" spans="1:10" x14ac:dyDescent="0.3">
      <c r="A14" s="35">
        <v>45413</v>
      </c>
      <c r="B14" s="41" t="s">
        <v>14</v>
      </c>
      <c r="C14">
        <v>7</v>
      </c>
      <c r="D14">
        <v>30</v>
      </c>
      <c r="E14">
        <v>210</v>
      </c>
      <c r="F14">
        <v>210</v>
      </c>
      <c r="G14" s="41" t="s">
        <v>4</v>
      </c>
      <c r="H14">
        <v>300</v>
      </c>
      <c r="I14">
        <v>-90</v>
      </c>
      <c r="J14" s="41"/>
    </row>
    <row r="15" spans="1:10" x14ac:dyDescent="0.3">
      <c r="A15" s="35">
        <v>45405</v>
      </c>
      <c r="B15" s="41" t="s">
        <v>18</v>
      </c>
      <c r="C15">
        <v>7.9999999999999991</v>
      </c>
      <c r="D15">
        <v>40</v>
      </c>
      <c r="E15">
        <v>319.99999999999994</v>
      </c>
      <c r="F15">
        <v>319.99999999999994</v>
      </c>
      <c r="G15" s="41" t="s">
        <v>4</v>
      </c>
      <c r="H15">
        <v>100</v>
      </c>
      <c r="I15">
        <v>219.99999999999994</v>
      </c>
      <c r="J15" s="41" t="s">
        <v>24</v>
      </c>
    </row>
    <row r="16" spans="1:10" x14ac:dyDescent="0.3">
      <c r="A16" s="35">
        <v>45405</v>
      </c>
      <c r="B16" s="41" t="s">
        <v>14</v>
      </c>
      <c r="C16">
        <v>7.9999999999999991</v>
      </c>
      <c r="D16">
        <v>30</v>
      </c>
      <c r="E16">
        <v>239.99999999999997</v>
      </c>
      <c r="F16">
        <v>239.99999999999997</v>
      </c>
      <c r="G16" s="41" t="s">
        <v>22</v>
      </c>
      <c r="H16">
        <v>20</v>
      </c>
      <c r="I16">
        <v>219.99999999999997</v>
      </c>
      <c r="J16" s="41"/>
    </row>
    <row r="17" spans="1:10" x14ac:dyDescent="0.3">
      <c r="A17" s="35">
        <v>45389</v>
      </c>
      <c r="B17" s="41" t="s">
        <v>18</v>
      </c>
      <c r="C17">
        <v>10</v>
      </c>
      <c r="D17">
        <v>40</v>
      </c>
      <c r="E17">
        <v>400</v>
      </c>
      <c r="F17">
        <v>400</v>
      </c>
      <c r="G17" s="41" t="s">
        <v>19</v>
      </c>
      <c r="H17">
        <v>270</v>
      </c>
      <c r="I17">
        <v>130</v>
      </c>
      <c r="J17" s="41"/>
    </row>
    <row r="18" spans="1:10" x14ac:dyDescent="0.3">
      <c r="A18" s="35">
        <v>45421</v>
      </c>
      <c r="B18" s="41" t="s">
        <v>14</v>
      </c>
      <c r="C18">
        <v>6</v>
      </c>
      <c r="D18">
        <v>30</v>
      </c>
      <c r="E18">
        <v>180</v>
      </c>
      <c r="F18">
        <v>180</v>
      </c>
      <c r="G18" s="41" t="s">
        <v>4</v>
      </c>
      <c r="H18">
        <v>420</v>
      </c>
      <c r="I18">
        <v>-240</v>
      </c>
      <c r="J18" s="41"/>
    </row>
    <row r="19" spans="1:10" x14ac:dyDescent="0.3">
      <c r="A19" s="35">
        <v>45445</v>
      </c>
      <c r="B19" s="41" t="s">
        <v>29</v>
      </c>
      <c r="C19">
        <v>3</v>
      </c>
      <c r="D19">
        <v>15</v>
      </c>
      <c r="E19">
        <v>45</v>
      </c>
      <c r="F19">
        <v>45</v>
      </c>
      <c r="G19" s="41" t="s">
        <v>19</v>
      </c>
      <c r="H19">
        <v>20</v>
      </c>
      <c r="I19">
        <v>25</v>
      </c>
      <c r="J19" s="41"/>
    </row>
    <row r="20" spans="1:10" x14ac:dyDescent="0.3">
      <c r="A20" s="35">
        <v>45405</v>
      </c>
      <c r="B20" s="41" t="s">
        <v>21</v>
      </c>
      <c r="C20">
        <v>8</v>
      </c>
      <c r="D20">
        <v>35</v>
      </c>
      <c r="E20">
        <v>280</v>
      </c>
      <c r="F20">
        <v>280</v>
      </c>
      <c r="G20" s="41" t="s">
        <v>4</v>
      </c>
      <c r="H20">
        <v>220</v>
      </c>
      <c r="I20">
        <v>60</v>
      </c>
      <c r="J20" s="41"/>
    </row>
    <row r="21" spans="1:10" x14ac:dyDescent="0.3">
      <c r="A21" s="35">
        <v>45389</v>
      </c>
      <c r="B21" s="41" t="s">
        <v>28</v>
      </c>
      <c r="C21">
        <v>10</v>
      </c>
      <c r="D21">
        <v>50</v>
      </c>
      <c r="E21">
        <v>500</v>
      </c>
      <c r="F21">
        <v>500</v>
      </c>
      <c r="G21" s="41" t="s">
        <v>15</v>
      </c>
      <c r="H21">
        <v>300</v>
      </c>
      <c r="I21">
        <v>200</v>
      </c>
      <c r="J21" s="41"/>
    </row>
    <row r="22" spans="1:10" x14ac:dyDescent="0.3">
      <c r="A22" s="35">
        <v>45421</v>
      </c>
      <c r="B22" s="41" t="s">
        <v>14</v>
      </c>
      <c r="C22">
        <v>6</v>
      </c>
      <c r="D22">
        <v>30</v>
      </c>
      <c r="E22">
        <v>180</v>
      </c>
      <c r="F22">
        <v>180</v>
      </c>
      <c r="G22" s="41" t="s">
        <v>19</v>
      </c>
      <c r="H22">
        <v>80</v>
      </c>
      <c r="I22">
        <v>100</v>
      </c>
      <c r="J22" s="41"/>
    </row>
    <row r="23" spans="1:10" x14ac:dyDescent="0.3">
      <c r="A23" s="35">
        <v>45373</v>
      </c>
      <c r="B23" s="41" t="s">
        <v>28</v>
      </c>
      <c r="C23">
        <v>12</v>
      </c>
      <c r="D23">
        <v>35</v>
      </c>
      <c r="E23">
        <v>420</v>
      </c>
      <c r="F23">
        <v>420</v>
      </c>
      <c r="G23" s="41" t="s">
        <v>4</v>
      </c>
      <c r="H23">
        <v>530</v>
      </c>
      <c r="I23">
        <v>-110</v>
      </c>
      <c r="J23" s="41"/>
    </row>
    <row r="24" spans="1:10" x14ac:dyDescent="0.3">
      <c r="A24" s="35">
        <v>45373</v>
      </c>
      <c r="B24" s="41" t="s">
        <v>29</v>
      </c>
      <c r="C24">
        <v>12</v>
      </c>
      <c r="D24">
        <v>50</v>
      </c>
      <c r="E24">
        <v>600</v>
      </c>
      <c r="F24">
        <v>600</v>
      </c>
      <c r="G24" s="41" t="s">
        <v>19</v>
      </c>
      <c r="H24">
        <v>770</v>
      </c>
      <c r="I24">
        <v>-170</v>
      </c>
      <c r="J24" s="41"/>
    </row>
    <row r="25" spans="1:10" x14ac:dyDescent="0.3">
      <c r="A25" s="35">
        <v>45429</v>
      </c>
      <c r="B25" s="41" t="s">
        <v>29</v>
      </c>
      <c r="C25">
        <v>5</v>
      </c>
      <c r="D25">
        <v>40</v>
      </c>
      <c r="E25">
        <v>200</v>
      </c>
      <c r="F25">
        <v>200</v>
      </c>
      <c r="G25" s="41" t="s">
        <v>4</v>
      </c>
      <c r="H25">
        <v>70</v>
      </c>
      <c r="I25">
        <v>130</v>
      </c>
      <c r="J25" s="41"/>
    </row>
    <row r="26" spans="1:10" x14ac:dyDescent="0.3">
      <c r="A26" s="35">
        <v>45461</v>
      </c>
      <c r="B26" s="41" t="s">
        <v>21</v>
      </c>
      <c r="C26">
        <v>1</v>
      </c>
      <c r="D26">
        <v>35</v>
      </c>
      <c r="E26">
        <v>35</v>
      </c>
      <c r="F26">
        <v>35</v>
      </c>
      <c r="G26" s="41" t="s">
        <v>22</v>
      </c>
      <c r="H26">
        <v>80</v>
      </c>
      <c r="I26">
        <v>-45</v>
      </c>
      <c r="J26" s="41"/>
    </row>
    <row r="27" spans="1:10" x14ac:dyDescent="0.3">
      <c r="A27" s="35">
        <v>45461</v>
      </c>
      <c r="B27" s="41" t="s">
        <v>14</v>
      </c>
      <c r="C27">
        <v>1</v>
      </c>
      <c r="D27">
        <v>35</v>
      </c>
      <c r="E27">
        <v>35</v>
      </c>
      <c r="F27">
        <v>35</v>
      </c>
      <c r="G27" s="41" t="s">
        <v>4</v>
      </c>
      <c r="H27">
        <v>40</v>
      </c>
      <c r="I27">
        <v>-5</v>
      </c>
      <c r="J27" s="41"/>
    </row>
    <row r="28" spans="1:10" x14ac:dyDescent="0.3">
      <c r="A28" s="35">
        <v>45397</v>
      </c>
      <c r="B28" s="41" t="s">
        <v>18</v>
      </c>
      <c r="C28">
        <v>9</v>
      </c>
      <c r="D28">
        <v>50</v>
      </c>
      <c r="E28">
        <v>450</v>
      </c>
      <c r="F28">
        <v>450</v>
      </c>
      <c r="G28" s="41" t="s">
        <v>4</v>
      </c>
      <c r="H28">
        <v>300</v>
      </c>
      <c r="I28">
        <v>150</v>
      </c>
      <c r="J28" s="41"/>
    </row>
    <row r="29" spans="1:10" x14ac:dyDescent="0.3">
      <c r="A29" s="35">
        <v>45429</v>
      </c>
      <c r="B29" s="41" t="s">
        <v>28</v>
      </c>
      <c r="C29">
        <v>5</v>
      </c>
      <c r="D29">
        <v>40</v>
      </c>
      <c r="E29">
        <v>200</v>
      </c>
      <c r="F29">
        <v>200</v>
      </c>
      <c r="G29" s="41" t="s">
        <v>15</v>
      </c>
      <c r="H29">
        <v>150</v>
      </c>
      <c r="I29">
        <v>50</v>
      </c>
      <c r="J29" s="41"/>
    </row>
    <row r="30" spans="1:10" x14ac:dyDescent="0.3">
      <c r="A30" s="35">
        <v>45461</v>
      </c>
      <c r="B30" s="41" t="s">
        <v>28</v>
      </c>
      <c r="C30">
        <v>1</v>
      </c>
      <c r="D30">
        <v>30</v>
      </c>
      <c r="E30">
        <v>30</v>
      </c>
      <c r="F30">
        <v>30</v>
      </c>
      <c r="G30" s="41" t="s">
        <v>4</v>
      </c>
      <c r="H30">
        <v>20</v>
      </c>
      <c r="I30">
        <v>10</v>
      </c>
      <c r="J30" s="41"/>
    </row>
    <row r="31" spans="1:10" x14ac:dyDescent="0.3">
      <c r="A31" s="35">
        <v>45445</v>
      </c>
      <c r="B31" s="41" t="s">
        <v>21</v>
      </c>
      <c r="C31">
        <v>3</v>
      </c>
      <c r="D31">
        <v>50</v>
      </c>
      <c r="E31">
        <v>150</v>
      </c>
      <c r="F31">
        <v>150</v>
      </c>
      <c r="G31" s="41" t="s">
        <v>22</v>
      </c>
      <c r="H31">
        <v>400</v>
      </c>
      <c r="I31">
        <v>-250</v>
      </c>
      <c r="J31" s="41"/>
    </row>
    <row r="32" spans="1:10" x14ac:dyDescent="0.3">
      <c r="A32" s="35">
        <v>45461</v>
      </c>
      <c r="B32" s="41" t="s">
        <v>14</v>
      </c>
      <c r="C32">
        <v>1</v>
      </c>
      <c r="D32">
        <v>40</v>
      </c>
      <c r="E32">
        <v>40</v>
      </c>
      <c r="F32">
        <v>40</v>
      </c>
      <c r="G32" s="41" t="s">
        <v>22</v>
      </c>
      <c r="H32">
        <v>140</v>
      </c>
      <c r="I32">
        <v>-100</v>
      </c>
      <c r="J32" s="41"/>
    </row>
    <row r="33" spans="1:10" x14ac:dyDescent="0.3">
      <c r="A33" s="35">
        <v>45389</v>
      </c>
      <c r="B33" s="41" t="s">
        <v>14</v>
      </c>
      <c r="C33">
        <v>10</v>
      </c>
      <c r="D33">
        <v>35</v>
      </c>
      <c r="E33">
        <v>350</v>
      </c>
      <c r="F33">
        <v>350</v>
      </c>
      <c r="G33" s="41" t="s">
        <v>17</v>
      </c>
      <c r="H33">
        <v>200</v>
      </c>
      <c r="I33">
        <v>150</v>
      </c>
      <c r="J33" s="41"/>
    </row>
    <row r="34" spans="1:10" x14ac:dyDescent="0.3">
      <c r="A34" s="35">
        <v>45381</v>
      </c>
      <c r="B34" s="41" t="s">
        <v>29</v>
      </c>
      <c r="C34">
        <v>11</v>
      </c>
      <c r="D34">
        <v>30</v>
      </c>
      <c r="E34">
        <v>330</v>
      </c>
      <c r="F34">
        <v>330</v>
      </c>
      <c r="G34" s="41" t="s">
        <v>15</v>
      </c>
      <c r="H34">
        <v>100</v>
      </c>
      <c r="I34">
        <v>230</v>
      </c>
      <c r="J34" s="41" t="s">
        <v>30</v>
      </c>
    </row>
    <row r="35" spans="1:10" x14ac:dyDescent="0.3">
      <c r="A35" s="35">
        <v>45445</v>
      </c>
      <c r="B35" s="41" t="s">
        <v>18</v>
      </c>
      <c r="C35">
        <v>3</v>
      </c>
      <c r="D35">
        <v>40</v>
      </c>
      <c r="E35">
        <v>120</v>
      </c>
      <c r="F35">
        <v>120</v>
      </c>
      <c r="G35" s="41" t="s">
        <v>17</v>
      </c>
      <c r="H35">
        <v>420</v>
      </c>
      <c r="I35">
        <v>-300</v>
      </c>
      <c r="J35" s="41"/>
    </row>
    <row r="36" spans="1:10" x14ac:dyDescent="0.3">
      <c r="A36" s="35">
        <v>45453</v>
      </c>
      <c r="B36" s="41" t="s">
        <v>18</v>
      </c>
      <c r="C36">
        <v>2</v>
      </c>
      <c r="D36">
        <v>30</v>
      </c>
      <c r="E36">
        <v>60</v>
      </c>
      <c r="F36">
        <v>60</v>
      </c>
      <c r="G36" s="41" t="s">
        <v>15</v>
      </c>
      <c r="H36">
        <v>80</v>
      </c>
      <c r="I36">
        <v>-20</v>
      </c>
      <c r="J36" s="41"/>
    </row>
    <row r="37" spans="1:10" x14ac:dyDescent="0.3">
      <c r="A37" s="35">
        <v>45445</v>
      </c>
      <c r="B37" s="41" t="s">
        <v>21</v>
      </c>
      <c r="C37">
        <v>3</v>
      </c>
      <c r="D37">
        <v>40</v>
      </c>
      <c r="E37">
        <v>120</v>
      </c>
      <c r="F37">
        <v>120</v>
      </c>
      <c r="G37" s="41" t="s">
        <v>15</v>
      </c>
      <c r="H37">
        <v>340</v>
      </c>
      <c r="I37">
        <v>-220</v>
      </c>
      <c r="J37" s="41"/>
    </row>
    <row r="38" spans="1:10" x14ac:dyDescent="0.3">
      <c r="A38" s="35">
        <v>45373</v>
      </c>
      <c r="B38" s="41" t="s">
        <v>29</v>
      </c>
      <c r="C38">
        <v>12</v>
      </c>
      <c r="D38">
        <v>30</v>
      </c>
      <c r="E38">
        <v>360</v>
      </c>
      <c r="F38">
        <v>360</v>
      </c>
      <c r="G38" s="41" t="s">
        <v>17</v>
      </c>
      <c r="H38">
        <v>120</v>
      </c>
      <c r="I38">
        <v>240</v>
      </c>
      <c r="J38" s="41"/>
    </row>
    <row r="39" spans="1:10" x14ac:dyDescent="0.3">
      <c r="A39" s="35">
        <v>45381</v>
      </c>
      <c r="B39" s="41" t="s">
        <v>18</v>
      </c>
      <c r="C39">
        <v>11</v>
      </c>
      <c r="D39">
        <v>15</v>
      </c>
      <c r="E39">
        <v>165</v>
      </c>
      <c r="F39">
        <v>165</v>
      </c>
      <c r="G39" s="41" t="s">
        <v>19</v>
      </c>
      <c r="H39">
        <v>120</v>
      </c>
      <c r="I39">
        <v>45</v>
      </c>
      <c r="J39" s="41"/>
    </row>
    <row r="40" spans="1:10" x14ac:dyDescent="0.3">
      <c r="A40" s="35">
        <v>45419</v>
      </c>
      <c r="B40" s="41" t="s">
        <v>14</v>
      </c>
      <c r="C40">
        <v>1</v>
      </c>
      <c r="D40">
        <v>30</v>
      </c>
      <c r="E40">
        <v>30</v>
      </c>
      <c r="F40">
        <v>30</v>
      </c>
      <c r="G40" s="41" t="s">
        <v>15</v>
      </c>
      <c r="H40">
        <v>400</v>
      </c>
      <c r="I40">
        <v>-370</v>
      </c>
      <c r="J40" s="41" t="s">
        <v>16</v>
      </c>
    </row>
    <row r="41" spans="1:10" x14ac:dyDescent="0.3">
      <c r="A41" s="35">
        <v>45418</v>
      </c>
      <c r="B41" s="41" t="s">
        <v>21</v>
      </c>
      <c r="C41">
        <v>1</v>
      </c>
      <c r="D41">
        <v>35</v>
      </c>
      <c r="E41">
        <v>35</v>
      </c>
      <c r="F41">
        <v>35</v>
      </c>
      <c r="G41" s="41" t="s">
        <v>15</v>
      </c>
      <c r="H41">
        <v>210</v>
      </c>
      <c r="I41">
        <v>-175</v>
      </c>
      <c r="J41" s="41"/>
    </row>
    <row r="42" spans="1:10" x14ac:dyDescent="0.3">
      <c r="A42" s="35">
        <v>45417</v>
      </c>
      <c r="B42" s="41" t="s">
        <v>28</v>
      </c>
      <c r="C42">
        <v>1</v>
      </c>
      <c r="D42">
        <v>50</v>
      </c>
      <c r="E42">
        <v>50</v>
      </c>
      <c r="F42">
        <v>50</v>
      </c>
      <c r="G42" s="41" t="s">
        <v>17</v>
      </c>
      <c r="H42">
        <v>20</v>
      </c>
      <c r="I42">
        <v>30</v>
      </c>
      <c r="J42" s="41"/>
    </row>
    <row r="43" spans="1:10" x14ac:dyDescent="0.3">
      <c r="A43" s="35">
        <v>45408</v>
      </c>
      <c r="B43" s="41" t="s">
        <v>18</v>
      </c>
      <c r="C43">
        <v>2</v>
      </c>
      <c r="D43">
        <v>40</v>
      </c>
      <c r="E43">
        <v>80</v>
      </c>
      <c r="F43">
        <v>80</v>
      </c>
      <c r="G43" s="41" t="s">
        <v>19</v>
      </c>
      <c r="H43">
        <v>80</v>
      </c>
      <c r="I43">
        <v>0</v>
      </c>
      <c r="J43" s="41" t="s">
        <v>20</v>
      </c>
    </row>
    <row r="44" spans="1:10" x14ac:dyDescent="0.3">
      <c r="A44" s="35">
        <v>45391</v>
      </c>
      <c r="B44" s="41" t="s">
        <v>21</v>
      </c>
      <c r="C44">
        <v>4</v>
      </c>
      <c r="D44">
        <v>35</v>
      </c>
      <c r="E44">
        <v>140</v>
      </c>
      <c r="F44">
        <v>140</v>
      </c>
      <c r="G44" s="41" t="s">
        <v>15</v>
      </c>
      <c r="H44">
        <v>210</v>
      </c>
      <c r="I44">
        <v>-70</v>
      </c>
      <c r="J44" s="41"/>
    </row>
    <row r="45" spans="1:10" x14ac:dyDescent="0.3">
      <c r="A45" s="35">
        <v>45406</v>
      </c>
      <c r="B45" s="41" t="s">
        <v>21</v>
      </c>
      <c r="C45">
        <v>2</v>
      </c>
      <c r="D45">
        <v>35</v>
      </c>
      <c r="E45">
        <v>70</v>
      </c>
      <c r="F45">
        <v>70</v>
      </c>
      <c r="G45" s="41" t="s">
        <v>4</v>
      </c>
      <c r="H45">
        <v>160</v>
      </c>
      <c r="I45">
        <v>-90</v>
      </c>
      <c r="J45" s="41"/>
    </row>
    <row r="46" spans="1:10" x14ac:dyDescent="0.3">
      <c r="A46" s="35">
        <v>45405</v>
      </c>
      <c r="B46" s="41" t="s">
        <v>28</v>
      </c>
      <c r="C46">
        <v>2</v>
      </c>
      <c r="D46">
        <v>50</v>
      </c>
      <c r="E46">
        <v>100</v>
      </c>
      <c r="F46">
        <v>100</v>
      </c>
      <c r="G46" s="41" t="s">
        <v>22</v>
      </c>
      <c r="H46">
        <v>300</v>
      </c>
      <c r="I46">
        <v>-200</v>
      </c>
      <c r="J46" s="41" t="s">
        <v>23</v>
      </c>
    </row>
    <row r="47" spans="1:10" x14ac:dyDescent="0.3">
      <c r="A47" s="35">
        <v>45396</v>
      </c>
      <c r="B47" s="41" t="s">
        <v>18</v>
      </c>
      <c r="C47">
        <v>3.0000000000000004</v>
      </c>
      <c r="D47">
        <v>40</v>
      </c>
      <c r="E47">
        <v>120.00000000000001</v>
      </c>
      <c r="F47">
        <v>120.00000000000001</v>
      </c>
      <c r="G47" s="41" t="s">
        <v>17</v>
      </c>
      <c r="H47">
        <v>160</v>
      </c>
      <c r="I47">
        <v>-39.999999999999986</v>
      </c>
      <c r="J47" s="41"/>
    </row>
    <row r="48" spans="1:10" x14ac:dyDescent="0.3">
      <c r="A48" s="35">
        <v>45395</v>
      </c>
      <c r="B48" s="41" t="s">
        <v>14</v>
      </c>
      <c r="C48">
        <v>3.0000000000000004</v>
      </c>
      <c r="D48">
        <v>30</v>
      </c>
      <c r="E48">
        <v>90.000000000000014</v>
      </c>
      <c r="F48">
        <v>90.000000000000014</v>
      </c>
      <c r="G48" s="41" t="s">
        <v>19</v>
      </c>
      <c r="H48">
        <v>10</v>
      </c>
      <c r="I48">
        <v>80.000000000000014</v>
      </c>
      <c r="J48" s="41"/>
    </row>
    <row r="49" spans="1:10" x14ac:dyDescent="0.3">
      <c r="A49" s="35">
        <v>45386</v>
      </c>
      <c r="B49" s="41" t="s">
        <v>28</v>
      </c>
      <c r="C49">
        <v>4</v>
      </c>
      <c r="D49">
        <v>50</v>
      </c>
      <c r="E49">
        <v>200</v>
      </c>
      <c r="F49">
        <v>200</v>
      </c>
      <c r="G49" s="41" t="s">
        <v>17</v>
      </c>
      <c r="H49">
        <v>300</v>
      </c>
      <c r="I49">
        <v>-100</v>
      </c>
      <c r="J49" s="41"/>
    </row>
    <row r="50" spans="1:10" x14ac:dyDescent="0.3">
      <c r="A50" s="35">
        <v>45377</v>
      </c>
      <c r="B50" s="41" t="s">
        <v>18</v>
      </c>
      <c r="C50">
        <v>5</v>
      </c>
      <c r="D50">
        <v>40</v>
      </c>
      <c r="E50">
        <v>200</v>
      </c>
      <c r="F50">
        <v>200</v>
      </c>
      <c r="G50" s="41" t="s">
        <v>22</v>
      </c>
      <c r="H50">
        <v>20</v>
      </c>
      <c r="I50">
        <v>180</v>
      </c>
      <c r="J50" s="41"/>
    </row>
    <row r="51" spans="1:10" x14ac:dyDescent="0.3">
      <c r="A51" s="35">
        <v>45376</v>
      </c>
      <c r="B51" s="41" t="s">
        <v>21</v>
      </c>
      <c r="C51">
        <v>5</v>
      </c>
      <c r="D51">
        <v>35</v>
      </c>
      <c r="E51">
        <v>175</v>
      </c>
      <c r="F51">
        <v>175</v>
      </c>
      <c r="G51" s="41" t="s">
        <v>19</v>
      </c>
      <c r="H51">
        <v>50</v>
      </c>
      <c r="I51">
        <v>125</v>
      </c>
      <c r="J51" s="41"/>
    </row>
    <row r="52" spans="1:10" x14ac:dyDescent="0.3">
      <c r="A52" s="35">
        <v>45359</v>
      </c>
      <c r="B52" s="41" t="s">
        <v>14</v>
      </c>
      <c r="C52">
        <v>1</v>
      </c>
      <c r="D52">
        <v>30</v>
      </c>
      <c r="E52">
        <v>30</v>
      </c>
      <c r="F52">
        <v>30</v>
      </c>
      <c r="G52" s="41" t="s">
        <v>4</v>
      </c>
      <c r="H52">
        <v>300</v>
      </c>
      <c r="I52">
        <v>-270</v>
      </c>
      <c r="J52" s="41"/>
    </row>
    <row r="53" spans="1:10" x14ac:dyDescent="0.3">
      <c r="A53" s="35">
        <v>45350</v>
      </c>
      <c r="B53" s="41" t="s">
        <v>18</v>
      </c>
      <c r="C53">
        <v>3</v>
      </c>
      <c r="D53">
        <v>40</v>
      </c>
      <c r="E53">
        <v>120</v>
      </c>
      <c r="F53">
        <v>120</v>
      </c>
      <c r="G53" s="41" t="s">
        <v>4</v>
      </c>
      <c r="H53">
        <v>100</v>
      </c>
      <c r="I53">
        <v>20</v>
      </c>
      <c r="J53" s="41" t="s">
        <v>24</v>
      </c>
    </row>
    <row r="54" spans="1:10" x14ac:dyDescent="0.3">
      <c r="A54" s="35">
        <v>45349</v>
      </c>
      <c r="B54" s="41" t="s">
        <v>14</v>
      </c>
      <c r="C54">
        <v>8</v>
      </c>
      <c r="D54">
        <v>30</v>
      </c>
      <c r="E54">
        <v>240</v>
      </c>
      <c r="F54">
        <v>240</v>
      </c>
      <c r="G54" s="41" t="s">
        <v>22</v>
      </c>
      <c r="H54">
        <v>20</v>
      </c>
      <c r="I54">
        <v>220</v>
      </c>
      <c r="J54" s="41"/>
    </row>
    <row r="55" spans="1:10" x14ac:dyDescent="0.3">
      <c r="A55" s="35">
        <v>45332</v>
      </c>
      <c r="B55" s="41" t="s">
        <v>18</v>
      </c>
      <c r="C55">
        <v>6</v>
      </c>
      <c r="D55">
        <v>40</v>
      </c>
      <c r="E55">
        <v>240</v>
      </c>
      <c r="F55">
        <v>240</v>
      </c>
      <c r="G55" s="41" t="s">
        <v>19</v>
      </c>
      <c r="H55">
        <v>270</v>
      </c>
      <c r="I55">
        <v>-30</v>
      </c>
      <c r="J55" s="41"/>
    </row>
    <row r="56" spans="1:10" x14ac:dyDescent="0.3">
      <c r="A56" s="35">
        <v>45363</v>
      </c>
      <c r="B56" s="41" t="s">
        <v>14</v>
      </c>
      <c r="C56">
        <v>10</v>
      </c>
      <c r="D56">
        <v>30</v>
      </c>
      <c r="E56">
        <v>300</v>
      </c>
      <c r="F56">
        <v>300</v>
      </c>
      <c r="G56" s="41" t="s">
        <v>4</v>
      </c>
      <c r="H56">
        <v>420</v>
      </c>
      <c r="I56">
        <v>-120</v>
      </c>
      <c r="J56" s="41"/>
    </row>
    <row r="57" spans="1:10" x14ac:dyDescent="0.3">
      <c r="A57" s="35">
        <v>45386</v>
      </c>
      <c r="B57" s="41" t="s">
        <v>29</v>
      </c>
      <c r="C57">
        <v>4</v>
      </c>
      <c r="D57">
        <v>15</v>
      </c>
      <c r="E57">
        <v>60</v>
      </c>
      <c r="F57">
        <v>60</v>
      </c>
      <c r="G57" s="41" t="s">
        <v>19</v>
      </c>
      <c r="H57">
        <v>20</v>
      </c>
      <c r="I57">
        <v>40</v>
      </c>
      <c r="J57" s="41"/>
    </row>
    <row r="58" spans="1:10" x14ac:dyDescent="0.3">
      <c r="A58" s="35">
        <v>45345</v>
      </c>
      <c r="B58" s="41" t="s">
        <v>21</v>
      </c>
      <c r="C58">
        <v>1</v>
      </c>
      <c r="D58">
        <v>35</v>
      </c>
      <c r="E58">
        <v>35</v>
      </c>
      <c r="F58">
        <v>35</v>
      </c>
      <c r="G58" s="41" t="s">
        <v>4</v>
      </c>
      <c r="H58">
        <v>220</v>
      </c>
      <c r="I58">
        <v>-185</v>
      </c>
      <c r="J58" s="41"/>
    </row>
    <row r="59" spans="1:10" x14ac:dyDescent="0.3">
      <c r="A59" s="35">
        <v>45328</v>
      </c>
      <c r="B59" s="41" t="s">
        <v>28</v>
      </c>
      <c r="C59">
        <v>4</v>
      </c>
      <c r="D59">
        <v>50</v>
      </c>
      <c r="E59">
        <v>200</v>
      </c>
      <c r="F59">
        <v>200</v>
      </c>
      <c r="G59" s="41" t="s">
        <v>15</v>
      </c>
      <c r="H59">
        <v>300</v>
      </c>
      <c r="I59">
        <v>-100</v>
      </c>
      <c r="J59" s="41"/>
    </row>
    <row r="60" spans="1:10" x14ac:dyDescent="0.3">
      <c r="A60" s="35">
        <v>45359</v>
      </c>
      <c r="B60" s="41" t="s">
        <v>14</v>
      </c>
      <c r="C60">
        <v>9</v>
      </c>
      <c r="D60">
        <v>30</v>
      </c>
      <c r="E60">
        <v>270</v>
      </c>
      <c r="F60">
        <v>270</v>
      </c>
      <c r="G60" s="41" t="s">
        <v>19</v>
      </c>
      <c r="H60">
        <v>80</v>
      </c>
      <c r="I60">
        <v>190</v>
      </c>
      <c r="J60" s="41"/>
    </row>
    <row r="61" spans="1:10" x14ac:dyDescent="0.3">
      <c r="A61" s="35">
        <v>45310</v>
      </c>
      <c r="B61" s="41" t="s">
        <v>28</v>
      </c>
      <c r="C61">
        <v>7</v>
      </c>
      <c r="D61">
        <v>35</v>
      </c>
      <c r="E61">
        <v>245</v>
      </c>
      <c r="F61">
        <v>245</v>
      </c>
      <c r="G61" s="41" t="s">
        <v>4</v>
      </c>
      <c r="H61">
        <v>530</v>
      </c>
      <c r="I61">
        <v>-285</v>
      </c>
      <c r="J61" s="41"/>
    </row>
    <row r="62" spans="1:10" x14ac:dyDescent="0.3">
      <c r="A62" s="35">
        <v>45309</v>
      </c>
      <c r="B62" s="41" t="s">
        <v>29</v>
      </c>
      <c r="C62">
        <v>1</v>
      </c>
      <c r="D62">
        <v>50</v>
      </c>
      <c r="E62">
        <v>50</v>
      </c>
      <c r="F62">
        <v>50</v>
      </c>
      <c r="G62" s="41" t="s">
        <v>19</v>
      </c>
      <c r="H62">
        <v>770</v>
      </c>
      <c r="I62">
        <v>-720</v>
      </c>
      <c r="J62" s="41"/>
    </row>
    <row r="63" spans="1:10" x14ac:dyDescent="0.3">
      <c r="A63" s="35">
        <v>45364</v>
      </c>
      <c r="B63" s="41" t="s">
        <v>29</v>
      </c>
      <c r="C63">
        <v>2</v>
      </c>
      <c r="D63">
        <v>40</v>
      </c>
      <c r="E63">
        <v>80</v>
      </c>
      <c r="F63">
        <v>80</v>
      </c>
      <c r="G63" s="41" t="s">
        <v>4</v>
      </c>
      <c r="H63">
        <v>70</v>
      </c>
      <c r="I63">
        <v>10</v>
      </c>
      <c r="J63" s="41"/>
    </row>
    <row r="64" spans="1:10" x14ac:dyDescent="0.3">
      <c r="A64" s="35">
        <v>45395</v>
      </c>
      <c r="B64" s="41" t="s">
        <v>21</v>
      </c>
      <c r="C64">
        <v>1</v>
      </c>
      <c r="D64">
        <v>35</v>
      </c>
      <c r="E64">
        <v>35</v>
      </c>
      <c r="F64">
        <v>35</v>
      </c>
      <c r="G64" s="41" t="s">
        <v>22</v>
      </c>
      <c r="H64">
        <v>80</v>
      </c>
      <c r="I64">
        <v>-45</v>
      </c>
      <c r="J64" s="41"/>
    </row>
    <row r="65" spans="1:10" x14ac:dyDescent="0.3">
      <c r="A65" s="35">
        <v>45394</v>
      </c>
      <c r="B65" s="41" t="s">
        <v>14</v>
      </c>
      <c r="C65">
        <v>1</v>
      </c>
      <c r="D65">
        <v>35</v>
      </c>
      <c r="E65">
        <v>35</v>
      </c>
      <c r="F65">
        <v>35</v>
      </c>
      <c r="G65" s="41" t="s">
        <v>4</v>
      </c>
      <c r="H65">
        <v>40</v>
      </c>
      <c r="I65">
        <v>-5</v>
      </c>
      <c r="J65" s="41"/>
    </row>
    <row r="66" spans="1:10" x14ac:dyDescent="0.3">
      <c r="A66" s="35">
        <v>45329</v>
      </c>
      <c r="B66" s="41" t="s">
        <v>18</v>
      </c>
      <c r="C66">
        <v>4</v>
      </c>
      <c r="D66">
        <v>50</v>
      </c>
      <c r="E66">
        <v>200</v>
      </c>
      <c r="F66">
        <v>200</v>
      </c>
      <c r="G66" s="41" t="s">
        <v>4</v>
      </c>
      <c r="H66">
        <v>300</v>
      </c>
      <c r="I66">
        <v>-100</v>
      </c>
      <c r="J66" s="41"/>
    </row>
    <row r="67" spans="1:10" x14ac:dyDescent="0.3">
      <c r="A67" s="35">
        <v>45360</v>
      </c>
      <c r="B67" s="41" t="s">
        <v>28</v>
      </c>
      <c r="C67">
        <v>2</v>
      </c>
      <c r="D67">
        <v>40</v>
      </c>
      <c r="E67">
        <v>80</v>
      </c>
      <c r="F67">
        <v>80</v>
      </c>
      <c r="G67" s="41" t="s">
        <v>15</v>
      </c>
      <c r="H67">
        <v>150</v>
      </c>
      <c r="I67">
        <v>-70</v>
      </c>
      <c r="J67" s="41"/>
    </row>
    <row r="68" spans="1:10" x14ac:dyDescent="0.3">
      <c r="A68" s="35">
        <v>45391</v>
      </c>
      <c r="B68" s="41" t="s">
        <v>28</v>
      </c>
      <c r="C68">
        <v>3</v>
      </c>
      <c r="D68">
        <v>30</v>
      </c>
      <c r="E68">
        <v>90</v>
      </c>
      <c r="F68">
        <v>90</v>
      </c>
      <c r="G68" s="41" t="s">
        <v>4</v>
      </c>
      <c r="H68">
        <v>20</v>
      </c>
      <c r="I68">
        <v>70</v>
      </c>
      <c r="J68" s="41"/>
    </row>
    <row r="69" spans="1:10" x14ac:dyDescent="0.3">
      <c r="A69" s="35">
        <v>45374</v>
      </c>
      <c r="B69" s="41" t="s">
        <v>21</v>
      </c>
      <c r="C69">
        <v>3</v>
      </c>
      <c r="D69">
        <v>50</v>
      </c>
      <c r="E69">
        <v>150</v>
      </c>
      <c r="F69">
        <v>150</v>
      </c>
      <c r="G69" s="41" t="s">
        <v>22</v>
      </c>
      <c r="H69">
        <v>400</v>
      </c>
      <c r="I69">
        <v>-250</v>
      </c>
      <c r="J69" s="41"/>
    </row>
    <row r="70" spans="1:10" x14ac:dyDescent="0.3">
      <c r="A70" s="35">
        <v>45389</v>
      </c>
      <c r="B70" s="41" t="s">
        <v>14</v>
      </c>
      <c r="C70">
        <v>3</v>
      </c>
      <c r="D70">
        <v>40</v>
      </c>
      <c r="E70">
        <v>120</v>
      </c>
      <c r="F70">
        <v>120</v>
      </c>
      <c r="G70" s="41" t="s">
        <v>22</v>
      </c>
      <c r="H70">
        <v>140</v>
      </c>
      <c r="I70">
        <v>-20</v>
      </c>
      <c r="J70" s="41"/>
    </row>
    <row r="71" spans="1:10" x14ac:dyDescent="0.3">
      <c r="A71" s="35">
        <v>45316</v>
      </c>
      <c r="B71" s="41" t="s">
        <v>14</v>
      </c>
      <c r="C71">
        <v>9</v>
      </c>
      <c r="D71">
        <v>35</v>
      </c>
      <c r="E71">
        <v>315</v>
      </c>
      <c r="F71">
        <v>315</v>
      </c>
      <c r="G71" s="41" t="s">
        <v>17</v>
      </c>
      <c r="H71">
        <v>200</v>
      </c>
      <c r="I71">
        <v>115</v>
      </c>
      <c r="J71" s="41"/>
    </row>
    <row r="72" spans="1:10" x14ac:dyDescent="0.3">
      <c r="A72" s="35">
        <v>45307</v>
      </c>
      <c r="B72" s="41" t="s">
        <v>29</v>
      </c>
      <c r="C72">
        <v>10</v>
      </c>
      <c r="D72">
        <v>30</v>
      </c>
      <c r="E72">
        <v>300</v>
      </c>
      <c r="F72">
        <v>300</v>
      </c>
      <c r="G72" s="41" t="s">
        <v>15</v>
      </c>
      <c r="H72">
        <v>100</v>
      </c>
      <c r="I72">
        <v>200</v>
      </c>
      <c r="J72" s="41" t="s">
        <v>30</v>
      </c>
    </row>
    <row r="73" spans="1:10" x14ac:dyDescent="0.3">
      <c r="A73" s="35">
        <v>45370</v>
      </c>
      <c r="B73" s="41" t="s">
        <v>18</v>
      </c>
      <c r="C73">
        <v>4</v>
      </c>
      <c r="D73">
        <v>40</v>
      </c>
      <c r="E73">
        <v>160</v>
      </c>
      <c r="F73">
        <v>160</v>
      </c>
      <c r="G73" s="41" t="s">
        <v>17</v>
      </c>
      <c r="H73">
        <v>420</v>
      </c>
      <c r="I73">
        <v>-260</v>
      </c>
      <c r="J73" s="41"/>
    </row>
    <row r="74" spans="1:10" x14ac:dyDescent="0.3">
      <c r="A74" s="35">
        <v>45377</v>
      </c>
      <c r="B74" s="41" t="s">
        <v>18</v>
      </c>
      <c r="C74">
        <v>9</v>
      </c>
      <c r="D74">
        <v>30</v>
      </c>
      <c r="E74">
        <v>270</v>
      </c>
      <c r="F74">
        <v>270</v>
      </c>
      <c r="G74" s="41" t="s">
        <v>15</v>
      </c>
      <c r="H74">
        <v>80</v>
      </c>
      <c r="I74">
        <v>190</v>
      </c>
      <c r="J74" s="41"/>
    </row>
    <row r="75" spans="1:10" x14ac:dyDescent="0.3">
      <c r="A75" s="35">
        <v>45368</v>
      </c>
      <c r="B75" s="41" t="s">
        <v>21</v>
      </c>
      <c r="C75">
        <v>6</v>
      </c>
      <c r="D75">
        <v>40</v>
      </c>
      <c r="E75">
        <v>240</v>
      </c>
      <c r="F75">
        <v>240</v>
      </c>
      <c r="G75" s="41" t="s">
        <v>15</v>
      </c>
      <c r="H75">
        <v>340</v>
      </c>
      <c r="I75">
        <v>-100</v>
      </c>
      <c r="J75" s="41"/>
    </row>
    <row r="76" spans="1:10" x14ac:dyDescent="0.3">
      <c r="A76" s="35">
        <v>45295</v>
      </c>
      <c r="B76" s="41" t="s">
        <v>29</v>
      </c>
      <c r="C76">
        <v>8</v>
      </c>
      <c r="D76">
        <v>30</v>
      </c>
      <c r="E76">
        <v>240</v>
      </c>
      <c r="F76">
        <v>240</v>
      </c>
      <c r="G76" s="41" t="s">
        <v>17</v>
      </c>
      <c r="H76">
        <v>120</v>
      </c>
      <c r="I76">
        <v>120</v>
      </c>
      <c r="J76" s="41"/>
    </row>
    <row r="77" spans="1:10" x14ac:dyDescent="0.3">
      <c r="A77" s="35">
        <v>45302</v>
      </c>
      <c r="B77" s="41" t="s">
        <v>18</v>
      </c>
      <c r="C77">
        <v>9</v>
      </c>
      <c r="D77">
        <v>15</v>
      </c>
      <c r="E77">
        <v>135</v>
      </c>
      <c r="F77">
        <v>135</v>
      </c>
      <c r="G77" s="41" t="s">
        <v>19</v>
      </c>
      <c r="H77">
        <v>120</v>
      </c>
      <c r="I77">
        <v>15</v>
      </c>
      <c r="J77" s="41"/>
    </row>
    <row r="78" spans="1:10" x14ac:dyDescent="0.3">
      <c r="A78" s="35">
        <v>45339</v>
      </c>
      <c r="B78" s="41" t="s">
        <v>14</v>
      </c>
      <c r="C78">
        <v>7</v>
      </c>
      <c r="D78">
        <v>30</v>
      </c>
      <c r="E78">
        <v>210</v>
      </c>
      <c r="F78">
        <v>210</v>
      </c>
      <c r="G78" s="41" t="s">
        <v>4</v>
      </c>
      <c r="H78">
        <v>8978</v>
      </c>
      <c r="I78">
        <v>-8768</v>
      </c>
      <c r="J78" s="41"/>
    </row>
    <row r="79" spans="1:10" x14ac:dyDescent="0.3">
      <c r="A79" s="35">
        <v>45337</v>
      </c>
      <c r="B79" s="41" t="s">
        <v>18</v>
      </c>
      <c r="C79">
        <v>3</v>
      </c>
      <c r="D79">
        <v>40</v>
      </c>
      <c r="E79">
        <v>120</v>
      </c>
      <c r="F79">
        <v>120</v>
      </c>
      <c r="G79" s="41" t="s">
        <v>4</v>
      </c>
      <c r="H79">
        <v>100</v>
      </c>
      <c r="I79">
        <v>20</v>
      </c>
      <c r="J79" s="41" t="s">
        <v>24</v>
      </c>
    </row>
    <row r="80" spans="1:10" x14ac:dyDescent="0.3">
      <c r="A80" s="35">
        <v>45335</v>
      </c>
      <c r="B80" s="41" t="s">
        <v>14</v>
      </c>
      <c r="C80">
        <v>1</v>
      </c>
      <c r="D80">
        <v>30</v>
      </c>
      <c r="E80">
        <v>30</v>
      </c>
      <c r="F80">
        <v>30</v>
      </c>
      <c r="G80" s="41" t="s">
        <v>22</v>
      </c>
      <c r="H80">
        <v>20</v>
      </c>
      <c r="I80">
        <v>10</v>
      </c>
      <c r="J80" s="41"/>
    </row>
    <row r="81" spans="1:10" x14ac:dyDescent="0.3">
      <c r="A81" s="35">
        <v>45325</v>
      </c>
      <c r="B81" s="41" t="s">
        <v>18</v>
      </c>
      <c r="C81">
        <v>6</v>
      </c>
      <c r="D81">
        <v>40</v>
      </c>
      <c r="E81">
        <v>240</v>
      </c>
      <c r="F81">
        <v>240</v>
      </c>
      <c r="G81" s="41" t="s">
        <v>19</v>
      </c>
      <c r="H81">
        <v>270</v>
      </c>
      <c r="I81">
        <v>-30</v>
      </c>
      <c r="J81" s="41"/>
    </row>
    <row r="82" spans="1:10" x14ac:dyDescent="0.3">
      <c r="A82" s="35">
        <v>45307</v>
      </c>
      <c r="B82" s="41" t="s">
        <v>14</v>
      </c>
      <c r="C82">
        <v>8</v>
      </c>
      <c r="D82">
        <v>30</v>
      </c>
      <c r="E82">
        <v>240</v>
      </c>
      <c r="F82">
        <v>240</v>
      </c>
      <c r="G82" s="41" t="s">
        <v>4</v>
      </c>
      <c r="H82">
        <v>420</v>
      </c>
      <c r="I82">
        <v>-180</v>
      </c>
      <c r="J82" s="41"/>
    </row>
    <row r="83" spans="1:10" x14ac:dyDescent="0.3">
      <c r="A83" s="35">
        <v>45321</v>
      </c>
      <c r="B83" s="41" t="s">
        <v>29</v>
      </c>
      <c r="C83">
        <v>6</v>
      </c>
      <c r="D83">
        <v>15</v>
      </c>
      <c r="E83">
        <v>90</v>
      </c>
      <c r="F83">
        <v>90</v>
      </c>
      <c r="G83" s="41" t="s">
        <v>19</v>
      </c>
      <c r="H83">
        <v>20</v>
      </c>
      <c r="I83">
        <v>70</v>
      </c>
      <c r="J83" s="41"/>
    </row>
    <row r="84" spans="1:10" x14ac:dyDescent="0.3">
      <c r="A84" s="35">
        <v>45319</v>
      </c>
      <c r="B84" s="41" t="s">
        <v>21</v>
      </c>
      <c r="C84">
        <v>9</v>
      </c>
      <c r="D84">
        <v>35</v>
      </c>
      <c r="E84">
        <v>315</v>
      </c>
      <c r="F84">
        <v>315</v>
      </c>
      <c r="G84" s="41" t="s">
        <v>4</v>
      </c>
      <c r="H84">
        <v>220</v>
      </c>
      <c r="I84">
        <v>95</v>
      </c>
      <c r="J84" s="41"/>
    </row>
    <row r="85" spans="1:10" x14ac:dyDescent="0.3">
      <c r="A85" s="35">
        <v>45309</v>
      </c>
      <c r="B85" s="41" t="s">
        <v>28</v>
      </c>
      <c r="C85">
        <v>7</v>
      </c>
      <c r="D85">
        <v>50</v>
      </c>
      <c r="E85">
        <v>350</v>
      </c>
      <c r="F85">
        <v>350</v>
      </c>
      <c r="G85" s="41" t="s">
        <v>15</v>
      </c>
      <c r="H85">
        <v>300</v>
      </c>
      <c r="I85">
        <v>50</v>
      </c>
      <c r="J85" s="41"/>
    </row>
    <row r="86" spans="1:10" x14ac:dyDescent="0.3">
      <c r="A86" s="35">
        <v>45307</v>
      </c>
      <c r="B86" s="41" t="s">
        <v>14</v>
      </c>
      <c r="C86">
        <v>8</v>
      </c>
      <c r="D86">
        <v>30</v>
      </c>
      <c r="E86">
        <v>240</v>
      </c>
      <c r="F86">
        <v>240</v>
      </c>
      <c r="G86" s="41" t="s">
        <v>19</v>
      </c>
      <c r="H86">
        <v>80</v>
      </c>
      <c r="I86">
        <v>160</v>
      </c>
      <c r="J86" s="41"/>
    </row>
    <row r="87" spans="1:10" x14ac:dyDescent="0.3">
      <c r="A87" s="35">
        <v>45297</v>
      </c>
      <c r="B87" s="41" t="s">
        <v>28</v>
      </c>
      <c r="C87">
        <v>6</v>
      </c>
      <c r="D87">
        <v>35</v>
      </c>
      <c r="E87">
        <v>210</v>
      </c>
      <c r="F87">
        <v>210</v>
      </c>
      <c r="G87" s="41" t="s">
        <v>4</v>
      </c>
      <c r="H87">
        <v>530</v>
      </c>
      <c r="I87">
        <v>-320</v>
      </c>
      <c r="J87" s="41"/>
    </row>
    <row r="88" spans="1:10" x14ac:dyDescent="0.3">
      <c r="A88" s="35">
        <v>45287</v>
      </c>
      <c r="B88" s="41" t="s">
        <v>29</v>
      </c>
      <c r="C88">
        <v>1</v>
      </c>
      <c r="D88">
        <v>50</v>
      </c>
      <c r="E88">
        <v>50</v>
      </c>
      <c r="F88">
        <v>50</v>
      </c>
      <c r="G88" s="41" t="s">
        <v>19</v>
      </c>
      <c r="H88">
        <v>770</v>
      </c>
      <c r="I88">
        <v>-720</v>
      </c>
      <c r="J88" s="41"/>
    </row>
    <row r="89" spans="1:10" x14ac:dyDescent="0.3">
      <c r="A89" s="35">
        <v>45285</v>
      </c>
      <c r="B89" s="41" t="s">
        <v>29</v>
      </c>
      <c r="C89">
        <v>4</v>
      </c>
      <c r="D89">
        <v>40</v>
      </c>
      <c r="E89">
        <v>160</v>
      </c>
      <c r="F89">
        <v>160</v>
      </c>
      <c r="G89" s="41" t="s">
        <v>4</v>
      </c>
      <c r="H89">
        <v>70</v>
      </c>
      <c r="I89">
        <v>90</v>
      </c>
      <c r="J89" s="41"/>
    </row>
    <row r="90" spans="1:10" x14ac:dyDescent="0.3">
      <c r="A90" s="35">
        <v>45267</v>
      </c>
      <c r="B90" s="41" t="s">
        <v>21</v>
      </c>
      <c r="C90">
        <v>3</v>
      </c>
      <c r="D90">
        <v>35</v>
      </c>
      <c r="E90">
        <v>105</v>
      </c>
      <c r="F90">
        <v>105</v>
      </c>
      <c r="G90" s="41" t="s">
        <v>22</v>
      </c>
      <c r="H90">
        <v>80</v>
      </c>
      <c r="I90">
        <v>25</v>
      </c>
      <c r="J90" s="41"/>
    </row>
    <row r="91" spans="1:10" x14ac:dyDescent="0.3">
      <c r="A91" s="35">
        <v>45257</v>
      </c>
      <c r="B91" s="41" t="s">
        <v>14</v>
      </c>
      <c r="C91">
        <v>1</v>
      </c>
      <c r="D91">
        <v>35</v>
      </c>
      <c r="E91">
        <v>35</v>
      </c>
      <c r="F91">
        <v>35</v>
      </c>
      <c r="G91" s="41" t="s">
        <v>4</v>
      </c>
      <c r="H91">
        <v>40</v>
      </c>
      <c r="I91">
        <v>-5</v>
      </c>
      <c r="J91" s="41"/>
    </row>
    <row r="92" spans="1:10" x14ac:dyDescent="0.3">
      <c r="A92" s="35">
        <v>45255</v>
      </c>
      <c r="B92" s="41" t="s">
        <v>18</v>
      </c>
      <c r="C92">
        <v>3</v>
      </c>
      <c r="D92">
        <v>50</v>
      </c>
      <c r="E92">
        <v>150</v>
      </c>
      <c r="F92">
        <v>150</v>
      </c>
      <c r="G92" s="41" t="s">
        <v>4</v>
      </c>
      <c r="H92">
        <v>300</v>
      </c>
      <c r="I92">
        <v>-150</v>
      </c>
      <c r="J92" s="41"/>
    </row>
    <row r="93" spans="1:10" x14ac:dyDescent="0.3">
      <c r="A93" s="35">
        <v>45237</v>
      </c>
      <c r="B93" s="41" t="s">
        <v>28</v>
      </c>
      <c r="C93">
        <v>4</v>
      </c>
      <c r="D93">
        <v>40</v>
      </c>
      <c r="E93">
        <v>160</v>
      </c>
      <c r="F93">
        <v>160</v>
      </c>
      <c r="G93" s="41" t="s">
        <v>15</v>
      </c>
      <c r="H93">
        <v>150</v>
      </c>
      <c r="I93">
        <v>10</v>
      </c>
      <c r="J93" s="41"/>
    </row>
    <row r="94" spans="1:10" x14ac:dyDescent="0.3">
      <c r="A94" s="35">
        <v>45267</v>
      </c>
      <c r="B94" s="41" t="s">
        <v>28</v>
      </c>
      <c r="C94">
        <v>1</v>
      </c>
      <c r="D94">
        <v>30</v>
      </c>
      <c r="E94">
        <v>30</v>
      </c>
      <c r="F94">
        <v>30</v>
      </c>
      <c r="G94" s="41" t="s">
        <v>4</v>
      </c>
      <c r="H94">
        <v>20</v>
      </c>
      <c r="I94">
        <v>10</v>
      </c>
      <c r="J94" s="41"/>
    </row>
    <row r="95" spans="1:10" x14ac:dyDescent="0.3">
      <c r="A95" s="35">
        <v>45289</v>
      </c>
      <c r="B95" s="41" t="s">
        <v>21</v>
      </c>
      <c r="C95">
        <v>9</v>
      </c>
      <c r="D95">
        <v>50</v>
      </c>
      <c r="E95">
        <v>450</v>
      </c>
      <c r="F95">
        <v>450</v>
      </c>
      <c r="G95" s="41" t="s">
        <v>22</v>
      </c>
      <c r="H95">
        <v>400</v>
      </c>
      <c r="I95">
        <v>50</v>
      </c>
      <c r="J95" s="41"/>
    </row>
    <row r="96" spans="1:10" x14ac:dyDescent="0.3">
      <c r="A96" s="35">
        <v>45247</v>
      </c>
      <c r="B96" s="41" t="s">
        <v>14</v>
      </c>
      <c r="C96">
        <v>2</v>
      </c>
      <c r="D96">
        <v>40</v>
      </c>
      <c r="E96">
        <v>80</v>
      </c>
      <c r="F96">
        <v>80</v>
      </c>
      <c r="G96" s="41" t="s">
        <v>22</v>
      </c>
      <c r="H96">
        <v>140</v>
      </c>
      <c r="I96">
        <v>-60</v>
      </c>
      <c r="J96" s="41"/>
    </row>
    <row r="97" spans="1:10" x14ac:dyDescent="0.3">
      <c r="A97" s="35">
        <v>45229</v>
      </c>
      <c r="B97" s="41" t="s">
        <v>14</v>
      </c>
      <c r="C97">
        <v>9</v>
      </c>
      <c r="D97">
        <v>35</v>
      </c>
      <c r="E97">
        <v>315</v>
      </c>
      <c r="F97">
        <v>315</v>
      </c>
      <c r="G97" s="41" t="s">
        <v>17</v>
      </c>
      <c r="H97">
        <v>200</v>
      </c>
      <c r="I97">
        <v>115</v>
      </c>
      <c r="J97" s="41"/>
    </row>
    <row r="98" spans="1:10" x14ac:dyDescent="0.3">
      <c r="A98" s="35">
        <v>45259</v>
      </c>
      <c r="B98" s="41" t="s">
        <v>29</v>
      </c>
      <c r="C98">
        <v>9</v>
      </c>
      <c r="D98">
        <v>30</v>
      </c>
      <c r="E98">
        <v>270</v>
      </c>
      <c r="F98">
        <v>270</v>
      </c>
      <c r="G98" s="41" t="s">
        <v>15</v>
      </c>
      <c r="H98">
        <v>100</v>
      </c>
      <c r="I98">
        <v>170</v>
      </c>
      <c r="J98" s="41" t="s">
        <v>30</v>
      </c>
    </row>
    <row r="99" spans="1:10" x14ac:dyDescent="0.3">
      <c r="A99" s="35">
        <v>45209</v>
      </c>
      <c r="B99" s="41" t="s">
        <v>18</v>
      </c>
      <c r="C99">
        <v>10</v>
      </c>
      <c r="D99">
        <v>40</v>
      </c>
      <c r="E99">
        <v>400</v>
      </c>
      <c r="F99">
        <v>400</v>
      </c>
      <c r="G99" s="41" t="s">
        <v>17</v>
      </c>
      <c r="H99">
        <v>420</v>
      </c>
      <c r="I99">
        <v>-20</v>
      </c>
      <c r="J99" s="41"/>
    </row>
    <row r="100" spans="1:10" x14ac:dyDescent="0.3">
      <c r="A100" s="35">
        <v>45207</v>
      </c>
      <c r="B100" s="41" t="s">
        <v>18</v>
      </c>
      <c r="C100">
        <v>6</v>
      </c>
      <c r="D100">
        <v>30</v>
      </c>
      <c r="E100">
        <v>180</v>
      </c>
      <c r="F100">
        <v>180</v>
      </c>
      <c r="G100" s="41" t="s">
        <v>15</v>
      </c>
      <c r="H100">
        <v>80</v>
      </c>
      <c r="I100">
        <v>100</v>
      </c>
      <c r="J100" s="41"/>
    </row>
    <row r="101" spans="1:10" x14ac:dyDescent="0.3">
      <c r="A101" s="35">
        <v>45261</v>
      </c>
      <c r="B101" s="41" t="s">
        <v>21</v>
      </c>
      <c r="C101">
        <v>1</v>
      </c>
      <c r="D101">
        <v>40</v>
      </c>
      <c r="E101">
        <v>40</v>
      </c>
      <c r="F101">
        <v>40</v>
      </c>
      <c r="G101" s="41" t="s">
        <v>15</v>
      </c>
      <c r="H101">
        <v>340</v>
      </c>
      <c r="I101">
        <v>-300</v>
      </c>
      <c r="J101" s="41"/>
    </row>
    <row r="102" spans="1:10" x14ac:dyDescent="0.3">
      <c r="A102" s="35">
        <v>45291</v>
      </c>
      <c r="B102" s="41" t="s">
        <v>29</v>
      </c>
      <c r="C102">
        <v>8</v>
      </c>
      <c r="D102">
        <v>30</v>
      </c>
      <c r="E102">
        <v>240</v>
      </c>
      <c r="F102">
        <v>240</v>
      </c>
      <c r="G102" s="41" t="s">
        <v>17</v>
      </c>
      <c r="H102">
        <v>120</v>
      </c>
      <c r="I102">
        <v>120</v>
      </c>
      <c r="J102" s="41"/>
    </row>
    <row r="103" spans="1:10" x14ac:dyDescent="0.3">
      <c r="A103" s="35">
        <v>45289</v>
      </c>
      <c r="B103" s="41" t="s">
        <v>18</v>
      </c>
      <c r="C103">
        <v>10</v>
      </c>
      <c r="D103">
        <v>15</v>
      </c>
      <c r="E103">
        <v>150</v>
      </c>
      <c r="F103">
        <v>150</v>
      </c>
      <c r="G103" s="41" t="s">
        <v>19</v>
      </c>
      <c r="H103">
        <v>120</v>
      </c>
      <c r="I103">
        <v>30</v>
      </c>
      <c r="J103" s="41"/>
    </row>
    <row r="104" spans="1:10" x14ac:dyDescent="0.3">
      <c r="A104" s="35">
        <v>45223</v>
      </c>
      <c r="B104" s="41" t="s">
        <v>14</v>
      </c>
      <c r="C104">
        <v>5</v>
      </c>
      <c r="D104">
        <v>30</v>
      </c>
      <c r="E104">
        <v>150</v>
      </c>
      <c r="F104">
        <v>150</v>
      </c>
      <c r="G104" s="41" t="s">
        <v>4</v>
      </c>
      <c r="H104">
        <v>300</v>
      </c>
      <c r="I104">
        <v>-150</v>
      </c>
      <c r="J104" s="41"/>
    </row>
    <row r="105" spans="1:10" x14ac:dyDescent="0.3">
      <c r="A105" s="35">
        <v>45253</v>
      </c>
      <c r="B105" s="41" t="s">
        <v>18</v>
      </c>
      <c r="C105">
        <v>5</v>
      </c>
      <c r="D105">
        <v>40</v>
      </c>
      <c r="E105">
        <v>200</v>
      </c>
      <c r="F105">
        <v>200</v>
      </c>
      <c r="G105" s="41" t="s">
        <v>4</v>
      </c>
      <c r="H105">
        <v>100</v>
      </c>
      <c r="I105">
        <v>100</v>
      </c>
      <c r="J105" s="41" t="s">
        <v>24</v>
      </c>
    </row>
    <row r="106" spans="1:10" x14ac:dyDescent="0.3">
      <c r="A106" s="35">
        <v>45283</v>
      </c>
      <c r="B106" s="41" t="s">
        <v>14</v>
      </c>
      <c r="C106">
        <v>8</v>
      </c>
      <c r="D106">
        <v>30</v>
      </c>
      <c r="E106">
        <v>240</v>
      </c>
      <c r="F106">
        <v>240</v>
      </c>
      <c r="G106" s="41" t="s">
        <v>22</v>
      </c>
      <c r="H106">
        <v>20</v>
      </c>
      <c r="I106">
        <v>220</v>
      </c>
      <c r="J106" s="41"/>
    </row>
    <row r="107" spans="1:10" x14ac:dyDescent="0.3">
      <c r="A107" s="35">
        <v>45265</v>
      </c>
      <c r="B107" s="41" t="s">
        <v>18</v>
      </c>
      <c r="C107">
        <v>8</v>
      </c>
      <c r="D107">
        <v>40</v>
      </c>
      <c r="E107">
        <v>320</v>
      </c>
      <c r="F107">
        <v>320</v>
      </c>
      <c r="G107" s="41" t="s">
        <v>19</v>
      </c>
      <c r="H107">
        <v>270</v>
      </c>
      <c r="I107">
        <v>50</v>
      </c>
      <c r="J107" s="41"/>
    </row>
    <row r="108" spans="1:10" x14ac:dyDescent="0.3">
      <c r="A108" s="35">
        <v>45279</v>
      </c>
      <c r="B108" s="41" t="s">
        <v>14</v>
      </c>
      <c r="C108">
        <v>8</v>
      </c>
      <c r="D108">
        <v>30</v>
      </c>
      <c r="E108">
        <v>240</v>
      </c>
      <c r="F108">
        <v>240</v>
      </c>
      <c r="G108" s="41" t="s">
        <v>4</v>
      </c>
      <c r="H108">
        <v>420</v>
      </c>
      <c r="I108">
        <v>-180</v>
      </c>
      <c r="J108" s="41"/>
    </row>
    <row r="109" spans="1:10" x14ac:dyDescent="0.3">
      <c r="A109" s="35">
        <v>45205</v>
      </c>
      <c r="B109" s="41" t="s">
        <v>29</v>
      </c>
      <c r="C109">
        <v>9</v>
      </c>
      <c r="D109">
        <v>15</v>
      </c>
      <c r="E109">
        <v>135</v>
      </c>
      <c r="F109">
        <v>135</v>
      </c>
      <c r="G109" s="41" t="s">
        <v>19</v>
      </c>
      <c r="H109">
        <v>20</v>
      </c>
      <c r="I109">
        <v>115</v>
      </c>
      <c r="J109" s="41"/>
    </row>
    <row r="110" spans="1:10" x14ac:dyDescent="0.3">
      <c r="A110" s="35">
        <v>45195</v>
      </c>
      <c r="B110" s="41" t="s">
        <v>21</v>
      </c>
      <c r="C110">
        <v>5</v>
      </c>
      <c r="D110">
        <v>35</v>
      </c>
      <c r="E110">
        <v>175</v>
      </c>
      <c r="F110">
        <v>175</v>
      </c>
      <c r="G110" s="41" t="s">
        <v>4</v>
      </c>
      <c r="H110">
        <v>220</v>
      </c>
      <c r="I110">
        <v>-45</v>
      </c>
      <c r="J110" s="41"/>
    </row>
    <row r="111" spans="1:10" x14ac:dyDescent="0.3">
      <c r="A111" s="35">
        <v>45257</v>
      </c>
      <c r="B111" s="41" t="s">
        <v>28</v>
      </c>
      <c r="C111">
        <v>8</v>
      </c>
      <c r="D111">
        <v>50</v>
      </c>
      <c r="E111">
        <v>400</v>
      </c>
      <c r="F111">
        <v>400</v>
      </c>
      <c r="G111" s="41" t="s">
        <v>15</v>
      </c>
      <c r="H111">
        <v>300</v>
      </c>
      <c r="I111">
        <v>100</v>
      </c>
      <c r="J111" s="41"/>
    </row>
    <row r="112" spans="1:10" x14ac:dyDescent="0.3">
      <c r="A112" s="35">
        <v>45263</v>
      </c>
      <c r="B112" s="41" t="s">
        <v>14</v>
      </c>
      <c r="C112">
        <v>1</v>
      </c>
      <c r="D112">
        <v>30</v>
      </c>
      <c r="E112">
        <v>30</v>
      </c>
      <c r="F112">
        <v>30</v>
      </c>
      <c r="G112" s="41" t="s">
        <v>19</v>
      </c>
      <c r="H112">
        <v>80</v>
      </c>
      <c r="I112">
        <v>-50</v>
      </c>
      <c r="J112" s="41"/>
    </row>
    <row r="113" spans="1:10" x14ac:dyDescent="0.3">
      <c r="A113" s="35">
        <v>45253</v>
      </c>
      <c r="B113" s="41" t="s">
        <v>28</v>
      </c>
      <c r="C113">
        <v>3</v>
      </c>
      <c r="D113">
        <v>35</v>
      </c>
      <c r="E113">
        <v>105</v>
      </c>
      <c r="F113">
        <v>105</v>
      </c>
      <c r="G113" s="41" t="s">
        <v>4</v>
      </c>
      <c r="H113">
        <v>530</v>
      </c>
      <c r="I113">
        <v>-425</v>
      </c>
      <c r="J113" s="41"/>
    </row>
    <row r="114" spans="1:10" x14ac:dyDescent="0.3">
      <c r="A114" s="35">
        <v>45179</v>
      </c>
      <c r="B114" s="41" t="s">
        <v>29</v>
      </c>
      <c r="C114">
        <v>5</v>
      </c>
      <c r="D114">
        <v>50</v>
      </c>
      <c r="E114">
        <v>250</v>
      </c>
      <c r="F114">
        <v>250</v>
      </c>
      <c r="G114" s="41" t="s">
        <v>19</v>
      </c>
      <c r="H114">
        <v>770</v>
      </c>
      <c r="I114">
        <v>-520</v>
      </c>
      <c r="J114" s="41"/>
    </row>
    <row r="115" spans="1:10" x14ac:dyDescent="0.3">
      <c r="A115" s="35">
        <v>45185</v>
      </c>
      <c r="B115" s="41" t="s">
        <v>29</v>
      </c>
      <c r="C115">
        <v>2</v>
      </c>
      <c r="D115">
        <v>40</v>
      </c>
      <c r="E115">
        <v>80</v>
      </c>
      <c r="F115">
        <v>80</v>
      </c>
      <c r="G115" s="41" t="s">
        <v>4</v>
      </c>
      <c r="H115">
        <v>70</v>
      </c>
      <c r="I115">
        <v>10</v>
      </c>
      <c r="J115" s="41"/>
    </row>
    <row r="116" spans="1:10" x14ac:dyDescent="0.3">
      <c r="A116" s="35">
        <v>45221</v>
      </c>
      <c r="B116" s="41" t="s">
        <v>21</v>
      </c>
      <c r="C116">
        <v>9</v>
      </c>
      <c r="D116">
        <v>35</v>
      </c>
      <c r="E116">
        <v>315</v>
      </c>
      <c r="F116">
        <v>315</v>
      </c>
      <c r="G116" s="41" t="s">
        <v>22</v>
      </c>
      <c r="H116">
        <v>80</v>
      </c>
      <c r="I116">
        <v>235</v>
      </c>
      <c r="J116" s="41"/>
    </row>
    <row r="117" spans="1:10" x14ac:dyDescent="0.3">
      <c r="A117" s="35">
        <v>45218</v>
      </c>
      <c r="B117" s="41" t="s">
        <v>14</v>
      </c>
      <c r="C117">
        <v>4</v>
      </c>
      <c r="D117">
        <v>35</v>
      </c>
      <c r="E117">
        <v>140</v>
      </c>
      <c r="F117">
        <v>140</v>
      </c>
      <c r="G117" s="41" t="s">
        <v>4</v>
      </c>
      <c r="H117">
        <v>40</v>
      </c>
      <c r="I117">
        <v>100</v>
      </c>
      <c r="J117" s="41"/>
    </row>
    <row r="118" spans="1:10" x14ac:dyDescent="0.3">
      <c r="A118" s="35">
        <v>45215</v>
      </c>
      <c r="B118" s="41" t="s">
        <v>18</v>
      </c>
      <c r="C118">
        <v>5</v>
      </c>
      <c r="D118">
        <v>50</v>
      </c>
      <c r="E118">
        <v>250</v>
      </c>
      <c r="F118">
        <v>250</v>
      </c>
      <c r="G118" s="41" t="s">
        <v>4</v>
      </c>
      <c r="H118">
        <v>300</v>
      </c>
      <c r="I118">
        <v>-50</v>
      </c>
      <c r="J118" s="41"/>
    </row>
    <row r="119" spans="1:10" x14ac:dyDescent="0.3">
      <c r="A119" s="35">
        <v>45204</v>
      </c>
      <c r="B119" s="41" t="s">
        <v>28</v>
      </c>
      <c r="C119">
        <v>5</v>
      </c>
      <c r="D119">
        <v>40</v>
      </c>
      <c r="E119">
        <v>200</v>
      </c>
      <c r="F119">
        <v>200</v>
      </c>
      <c r="G119" s="41" t="s">
        <v>15</v>
      </c>
      <c r="H119">
        <v>150</v>
      </c>
      <c r="I119">
        <v>50</v>
      </c>
      <c r="J119" s="41"/>
    </row>
    <row r="120" spans="1:10" x14ac:dyDescent="0.3">
      <c r="A120" s="35">
        <v>45185</v>
      </c>
      <c r="B120" s="41" t="s">
        <v>28</v>
      </c>
      <c r="C120">
        <v>4</v>
      </c>
      <c r="D120">
        <v>30</v>
      </c>
      <c r="E120">
        <v>120</v>
      </c>
      <c r="F120">
        <v>120</v>
      </c>
      <c r="G120" s="41" t="s">
        <v>4</v>
      </c>
      <c r="H120">
        <v>20</v>
      </c>
      <c r="I120">
        <v>100</v>
      </c>
      <c r="J120" s="41"/>
    </row>
    <row r="121" spans="1:10" x14ac:dyDescent="0.3">
      <c r="A121" s="35">
        <v>45198</v>
      </c>
      <c r="B121" s="41" t="s">
        <v>21</v>
      </c>
      <c r="C121">
        <v>1</v>
      </c>
      <c r="D121">
        <v>50</v>
      </c>
      <c r="E121">
        <v>50</v>
      </c>
      <c r="F121">
        <v>50</v>
      </c>
      <c r="G121" s="41" t="s">
        <v>22</v>
      </c>
      <c r="H121">
        <v>400</v>
      </c>
      <c r="I121">
        <v>-350</v>
      </c>
      <c r="J121" s="41"/>
    </row>
    <row r="122" spans="1:10" x14ac:dyDescent="0.3">
      <c r="A122" s="35">
        <v>45195</v>
      </c>
      <c r="B122" s="41" t="s">
        <v>14</v>
      </c>
      <c r="C122">
        <v>7</v>
      </c>
      <c r="D122">
        <v>40</v>
      </c>
      <c r="E122">
        <v>280</v>
      </c>
      <c r="F122">
        <v>280</v>
      </c>
      <c r="G122" s="41" t="s">
        <v>22</v>
      </c>
      <c r="H122">
        <v>140</v>
      </c>
      <c r="I122">
        <v>140</v>
      </c>
      <c r="J122" s="41"/>
    </row>
    <row r="123" spans="1:10" x14ac:dyDescent="0.3">
      <c r="A123" s="35">
        <v>45184</v>
      </c>
      <c r="B123" s="41" t="s">
        <v>14</v>
      </c>
      <c r="C123">
        <v>3</v>
      </c>
      <c r="D123">
        <v>35</v>
      </c>
      <c r="E123">
        <v>105</v>
      </c>
      <c r="F123">
        <v>105</v>
      </c>
      <c r="G123" s="41" t="s">
        <v>17</v>
      </c>
      <c r="H123">
        <v>200</v>
      </c>
      <c r="I123">
        <v>-95</v>
      </c>
      <c r="J123" s="41"/>
    </row>
    <row r="124" spans="1:10" x14ac:dyDescent="0.3">
      <c r="A124" s="35">
        <v>45181</v>
      </c>
      <c r="B124" s="41" t="s">
        <v>29</v>
      </c>
      <c r="C124">
        <v>4</v>
      </c>
      <c r="D124">
        <v>30</v>
      </c>
      <c r="E124">
        <v>120</v>
      </c>
      <c r="F124">
        <v>120</v>
      </c>
      <c r="G124" s="41" t="s">
        <v>15</v>
      </c>
      <c r="H124">
        <v>100</v>
      </c>
      <c r="I124">
        <v>20</v>
      </c>
      <c r="J124" s="41" t="s">
        <v>30</v>
      </c>
    </row>
    <row r="125" spans="1:10" x14ac:dyDescent="0.3">
      <c r="A125" s="35">
        <v>45170</v>
      </c>
      <c r="B125" s="41" t="s">
        <v>18</v>
      </c>
      <c r="C125">
        <v>1</v>
      </c>
      <c r="D125">
        <v>40</v>
      </c>
      <c r="E125">
        <v>40</v>
      </c>
      <c r="F125">
        <v>40</v>
      </c>
      <c r="G125" s="41" t="s">
        <v>17</v>
      </c>
      <c r="H125">
        <v>420</v>
      </c>
      <c r="I125">
        <v>-380</v>
      </c>
      <c r="J125" s="41"/>
    </row>
    <row r="126" spans="1:10" x14ac:dyDescent="0.3">
      <c r="A126" s="35">
        <v>45159</v>
      </c>
      <c r="B126" s="41" t="s">
        <v>18</v>
      </c>
      <c r="C126">
        <v>3</v>
      </c>
      <c r="D126">
        <v>30</v>
      </c>
      <c r="E126">
        <v>90</v>
      </c>
      <c r="F126">
        <v>90</v>
      </c>
      <c r="G126" s="41" t="s">
        <v>15</v>
      </c>
      <c r="H126">
        <v>80</v>
      </c>
      <c r="I126">
        <v>10</v>
      </c>
      <c r="J126" s="41"/>
    </row>
    <row r="127" spans="1:10" x14ac:dyDescent="0.3">
      <c r="A127" s="35">
        <v>45156</v>
      </c>
      <c r="B127" s="41" t="s">
        <v>21</v>
      </c>
      <c r="C127">
        <v>5</v>
      </c>
      <c r="D127">
        <v>40</v>
      </c>
      <c r="E127">
        <v>200</v>
      </c>
      <c r="F127">
        <v>200</v>
      </c>
      <c r="G127" s="41" t="s">
        <v>15</v>
      </c>
      <c r="H127">
        <v>340</v>
      </c>
      <c r="I127">
        <v>-140</v>
      </c>
      <c r="J127" s="41"/>
    </row>
    <row r="128" spans="1:10" x14ac:dyDescent="0.3">
      <c r="A128" s="35">
        <v>45137</v>
      </c>
      <c r="B128" s="41" t="s">
        <v>29</v>
      </c>
      <c r="C128">
        <v>3</v>
      </c>
      <c r="D128">
        <v>30</v>
      </c>
      <c r="E128">
        <v>90</v>
      </c>
      <c r="F128">
        <v>90</v>
      </c>
      <c r="G128" s="41" t="s">
        <v>17</v>
      </c>
      <c r="H128">
        <v>120</v>
      </c>
      <c r="I128">
        <v>-30</v>
      </c>
      <c r="J128" s="41"/>
    </row>
    <row r="129" spans="1:10" x14ac:dyDescent="0.3">
      <c r="A129" s="35">
        <v>45126</v>
      </c>
      <c r="B129" s="41" t="s">
        <v>18</v>
      </c>
      <c r="C129">
        <v>5</v>
      </c>
      <c r="D129">
        <v>15</v>
      </c>
      <c r="E129">
        <v>75</v>
      </c>
      <c r="F129">
        <v>75</v>
      </c>
      <c r="G129" s="41" t="s">
        <v>19</v>
      </c>
      <c r="H129">
        <v>120</v>
      </c>
      <c r="I129">
        <v>-45</v>
      </c>
      <c r="J129" s="41"/>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134"/>
  <sheetViews>
    <sheetView topLeftCell="A3" workbookViewId="0">
      <selection activeCell="A3" sqref="A3:J131"/>
    </sheetView>
  </sheetViews>
  <sheetFormatPr defaultRowHeight="15" customHeight="1" x14ac:dyDescent="0.3"/>
  <cols>
    <col min="1" max="1" width="13" customWidth="1"/>
    <col min="2" max="2" width="11.21875" customWidth="1"/>
    <col min="3" max="3" width="11.109375" customWidth="1"/>
    <col min="4" max="4" width="14" customWidth="1"/>
    <col min="5" max="5" width="9.21875" customWidth="1"/>
    <col min="7" max="7" width="18.5546875" customWidth="1"/>
    <col min="8" max="8" width="14.5546875" customWidth="1"/>
    <col min="9" max="9" width="13.5546875" customWidth="1"/>
    <col min="10" max="10" width="48.88671875" customWidth="1"/>
    <col min="12" max="12" width="12.5546875" customWidth="1"/>
  </cols>
  <sheetData>
    <row r="1" spans="1:13" ht="14.4" x14ac:dyDescent="0.3">
      <c r="A1" s="1" t="s">
        <v>25</v>
      </c>
    </row>
    <row r="2" spans="1:13" ht="4.8" customHeight="1" x14ac:dyDescent="0.3">
      <c r="A2" s="1"/>
    </row>
    <row r="3" spans="1:13" ht="28.8" x14ac:dyDescent="0.3">
      <c r="A3" s="13" t="s">
        <v>26</v>
      </c>
      <c r="B3" s="3" t="s">
        <v>7</v>
      </c>
      <c r="C3" s="3" t="s">
        <v>8</v>
      </c>
      <c r="D3" s="3" t="s">
        <v>9</v>
      </c>
      <c r="E3" s="3" t="s">
        <v>2</v>
      </c>
      <c r="F3" s="3" t="s">
        <v>5</v>
      </c>
      <c r="G3" s="3" t="s">
        <v>10</v>
      </c>
      <c r="H3" s="3" t="s">
        <v>11</v>
      </c>
      <c r="I3" s="3" t="s">
        <v>12</v>
      </c>
      <c r="J3" s="3" t="s">
        <v>13</v>
      </c>
      <c r="K3" s="5"/>
      <c r="L3" s="14" t="s">
        <v>27</v>
      </c>
      <c r="M3" s="14" t="s">
        <v>6</v>
      </c>
    </row>
    <row r="4" spans="1:13" ht="14.4" x14ac:dyDescent="0.3">
      <c r="A4" s="15">
        <f t="shared" ref="A4:A41" ca="1" si="0">TODAY()-C4*8</f>
        <v>45461</v>
      </c>
      <c r="B4" t="s">
        <v>14</v>
      </c>
      <c r="C4">
        <v>1</v>
      </c>
      <c r="D4">
        <v>30</v>
      </c>
      <c r="E4">
        <f t="shared" ref="E4:E67" si="1">D4*C4</f>
        <v>30</v>
      </c>
      <c r="F4">
        <f>E4</f>
        <v>30</v>
      </c>
      <c r="G4" t="s">
        <v>15</v>
      </c>
      <c r="H4">
        <v>400</v>
      </c>
      <c r="I4">
        <f>E4-H4</f>
        <v>-370</v>
      </c>
      <c r="J4" t="s">
        <v>16</v>
      </c>
      <c r="L4" s="6">
        <v>30</v>
      </c>
      <c r="M4" s="16">
        <f>L4-E4</f>
        <v>0</v>
      </c>
    </row>
    <row r="5" spans="1:13" ht="14.4" x14ac:dyDescent="0.3">
      <c r="A5" s="15">
        <f t="shared" ca="1" si="0"/>
        <v>45461</v>
      </c>
      <c r="B5" t="s">
        <v>21</v>
      </c>
      <c r="C5">
        <v>1</v>
      </c>
      <c r="D5">
        <v>35</v>
      </c>
      <c r="E5">
        <f t="shared" si="1"/>
        <v>35</v>
      </c>
      <c r="F5">
        <f t="shared" ref="F5:F41" si="2">E5</f>
        <v>35</v>
      </c>
      <c r="G5" t="s">
        <v>15</v>
      </c>
      <c r="H5">
        <v>210</v>
      </c>
      <c r="I5">
        <f t="shared" ref="I5:I41" si="3">E5-H5</f>
        <v>-175</v>
      </c>
      <c r="L5" s="6">
        <v>35</v>
      </c>
      <c r="M5" s="16">
        <f t="shared" ref="M5:M68" si="4">L5-E5</f>
        <v>0</v>
      </c>
    </row>
    <row r="6" spans="1:13" ht="14.4" x14ac:dyDescent="0.3">
      <c r="A6" s="15">
        <f t="shared" ca="1" si="0"/>
        <v>45461</v>
      </c>
      <c r="B6" t="s">
        <v>28</v>
      </c>
      <c r="C6">
        <v>1</v>
      </c>
      <c r="D6">
        <v>50</v>
      </c>
      <c r="E6">
        <f t="shared" si="1"/>
        <v>50</v>
      </c>
      <c r="F6">
        <f t="shared" si="2"/>
        <v>50</v>
      </c>
      <c r="G6" t="s">
        <v>17</v>
      </c>
      <c r="H6">
        <v>20</v>
      </c>
      <c r="I6">
        <f t="shared" si="3"/>
        <v>30</v>
      </c>
      <c r="L6" s="6">
        <v>64</v>
      </c>
      <c r="M6" s="16">
        <f t="shared" si="4"/>
        <v>14</v>
      </c>
    </row>
    <row r="7" spans="1:13" ht="14.4" x14ac:dyDescent="0.3">
      <c r="A7" s="15">
        <f t="shared" ca="1" si="0"/>
        <v>45453</v>
      </c>
      <c r="B7" t="s">
        <v>18</v>
      </c>
      <c r="C7">
        <v>2</v>
      </c>
      <c r="D7">
        <v>40</v>
      </c>
      <c r="E7">
        <f t="shared" si="1"/>
        <v>80</v>
      </c>
      <c r="F7">
        <f t="shared" si="2"/>
        <v>80</v>
      </c>
      <c r="G7" t="s">
        <v>19</v>
      </c>
      <c r="H7">
        <v>80</v>
      </c>
      <c r="I7">
        <f t="shared" si="3"/>
        <v>0</v>
      </c>
      <c r="J7" t="s">
        <v>20</v>
      </c>
      <c r="L7" s="6">
        <v>80</v>
      </c>
      <c r="M7" s="16">
        <f t="shared" si="4"/>
        <v>0</v>
      </c>
    </row>
    <row r="8" spans="1:13" ht="14.4" x14ac:dyDescent="0.3">
      <c r="A8" s="15">
        <f t="shared" ca="1" si="0"/>
        <v>45437</v>
      </c>
      <c r="B8" t="s">
        <v>21</v>
      </c>
      <c r="C8">
        <v>4</v>
      </c>
      <c r="D8">
        <v>35</v>
      </c>
      <c r="E8">
        <f t="shared" si="1"/>
        <v>140</v>
      </c>
      <c r="F8">
        <f t="shared" si="2"/>
        <v>140</v>
      </c>
      <c r="G8" t="s">
        <v>15</v>
      </c>
      <c r="H8">
        <v>210</v>
      </c>
      <c r="I8">
        <f t="shared" si="3"/>
        <v>-70</v>
      </c>
      <c r="L8" s="6">
        <v>70</v>
      </c>
      <c r="M8" s="16">
        <f t="shared" si="4"/>
        <v>-70</v>
      </c>
    </row>
    <row r="9" spans="1:13" ht="14.4" x14ac:dyDescent="0.3">
      <c r="A9" s="15">
        <f t="shared" ca="1" si="0"/>
        <v>45453</v>
      </c>
      <c r="B9" t="s">
        <v>21</v>
      </c>
      <c r="C9">
        <v>2</v>
      </c>
      <c r="D9">
        <v>35</v>
      </c>
      <c r="E9">
        <f t="shared" si="1"/>
        <v>70</v>
      </c>
      <c r="F9">
        <f t="shared" si="2"/>
        <v>70</v>
      </c>
      <c r="G9" t="s">
        <v>4</v>
      </c>
      <c r="H9">
        <v>160</v>
      </c>
      <c r="I9">
        <f t="shared" si="3"/>
        <v>-90</v>
      </c>
      <c r="L9" s="6">
        <v>70</v>
      </c>
      <c r="M9" s="16">
        <f t="shared" si="4"/>
        <v>0</v>
      </c>
    </row>
    <row r="10" spans="1:13" ht="14.4" x14ac:dyDescent="0.3">
      <c r="A10" s="15">
        <f t="shared" ca="1" si="0"/>
        <v>45453</v>
      </c>
      <c r="B10" t="s">
        <v>28</v>
      </c>
      <c r="C10">
        <v>2</v>
      </c>
      <c r="D10">
        <v>50</v>
      </c>
      <c r="E10">
        <f t="shared" si="1"/>
        <v>100</v>
      </c>
      <c r="F10">
        <f t="shared" si="2"/>
        <v>100</v>
      </c>
      <c r="G10" t="s">
        <v>22</v>
      </c>
      <c r="H10">
        <v>300</v>
      </c>
      <c r="I10">
        <f t="shared" si="3"/>
        <v>-200</v>
      </c>
      <c r="J10" t="s">
        <v>23</v>
      </c>
      <c r="L10" s="6">
        <v>100</v>
      </c>
      <c r="M10" s="16">
        <f t="shared" si="4"/>
        <v>0</v>
      </c>
    </row>
    <row r="11" spans="1:13" ht="14.4" x14ac:dyDescent="0.3">
      <c r="A11" s="15">
        <f t="shared" ca="1" si="0"/>
        <v>45445</v>
      </c>
      <c r="B11" t="s">
        <v>18</v>
      </c>
      <c r="C11">
        <v>3.0000000000000004</v>
      </c>
      <c r="D11">
        <v>40</v>
      </c>
      <c r="E11">
        <f t="shared" si="1"/>
        <v>120.00000000000001</v>
      </c>
      <c r="F11">
        <f t="shared" si="2"/>
        <v>120.00000000000001</v>
      </c>
      <c r="G11" t="s">
        <v>17</v>
      </c>
      <c r="H11">
        <v>160</v>
      </c>
      <c r="I11">
        <f t="shared" si="3"/>
        <v>-39.999999999999986</v>
      </c>
      <c r="L11" s="6">
        <v>120.00000000000001</v>
      </c>
      <c r="M11" s="16">
        <f t="shared" si="4"/>
        <v>0</v>
      </c>
    </row>
    <row r="12" spans="1:13" ht="14.4" x14ac:dyDescent="0.3">
      <c r="A12" s="15">
        <f t="shared" ca="1" si="0"/>
        <v>45445</v>
      </c>
      <c r="B12" t="s">
        <v>14</v>
      </c>
      <c r="C12">
        <v>3.0000000000000004</v>
      </c>
      <c r="D12">
        <v>30</v>
      </c>
      <c r="E12">
        <f t="shared" si="1"/>
        <v>90.000000000000014</v>
      </c>
      <c r="F12">
        <f t="shared" si="2"/>
        <v>90.000000000000014</v>
      </c>
      <c r="G12" t="s">
        <v>19</v>
      </c>
      <c r="H12">
        <v>10</v>
      </c>
      <c r="I12">
        <f t="shared" si="3"/>
        <v>80.000000000000014</v>
      </c>
      <c r="L12" s="6">
        <v>90.000000000000014</v>
      </c>
      <c r="M12" s="16">
        <f t="shared" si="4"/>
        <v>0</v>
      </c>
    </row>
    <row r="13" spans="1:13" ht="14.4" x14ac:dyDescent="0.3">
      <c r="A13" s="15">
        <f t="shared" ca="1" si="0"/>
        <v>45437</v>
      </c>
      <c r="B13" t="s">
        <v>28</v>
      </c>
      <c r="C13">
        <v>4</v>
      </c>
      <c r="D13">
        <v>50</v>
      </c>
      <c r="E13">
        <f t="shared" si="1"/>
        <v>200</v>
      </c>
      <c r="F13">
        <f t="shared" si="2"/>
        <v>200</v>
      </c>
      <c r="G13" t="s">
        <v>17</v>
      </c>
      <c r="H13">
        <v>300</v>
      </c>
      <c r="I13">
        <f t="shared" si="3"/>
        <v>-100</v>
      </c>
      <c r="L13" s="6">
        <v>200</v>
      </c>
      <c r="M13" s="16">
        <f t="shared" si="4"/>
        <v>0</v>
      </c>
    </row>
    <row r="14" spans="1:13" ht="14.4" x14ac:dyDescent="0.3">
      <c r="A14" s="15">
        <f t="shared" ca="1" si="0"/>
        <v>45429</v>
      </c>
      <c r="B14" t="s">
        <v>18</v>
      </c>
      <c r="C14">
        <v>5</v>
      </c>
      <c r="D14">
        <v>40</v>
      </c>
      <c r="E14">
        <f t="shared" si="1"/>
        <v>200</v>
      </c>
      <c r="F14">
        <f t="shared" si="2"/>
        <v>200</v>
      </c>
      <c r="G14" t="s">
        <v>22</v>
      </c>
      <c r="H14">
        <v>20</v>
      </c>
      <c r="I14">
        <f t="shared" si="3"/>
        <v>180</v>
      </c>
      <c r="L14" s="6">
        <v>200</v>
      </c>
      <c r="M14" s="16">
        <f t="shared" si="4"/>
        <v>0</v>
      </c>
    </row>
    <row r="15" spans="1:13" ht="14.4" x14ac:dyDescent="0.3">
      <c r="A15" s="15">
        <f t="shared" ca="1" si="0"/>
        <v>45429</v>
      </c>
      <c r="B15" t="s">
        <v>21</v>
      </c>
      <c r="C15">
        <v>5</v>
      </c>
      <c r="D15">
        <v>35</v>
      </c>
      <c r="E15">
        <f t="shared" si="1"/>
        <v>175</v>
      </c>
      <c r="F15">
        <f t="shared" si="2"/>
        <v>175</v>
      </c>
      <c r="G15" t="s">
        <v>19</v>
      </c>
      <c r="H15">
        <v>50</v>
      </c>
      <c r="I15">
        <f t="shared" si="3"/>
        <v>125</v>
      </c>
      <c r="L15" s="6">
        <v>175</v>
      </c>
      <c r="M15" s="16">
        <f t="shared" si="4"/>
        <v>0</v>
      </c>
    </row>
    <row r="16" spans="1:13" ht="14.4" x14ac:dyDescent="0.3">
      <c r="A16" s="15">
        <f t="shared" ca="1" si="0"/>
        <v>45413</v>
      </c>
      <c r="B16" t="s">
        <v>14</v>
      </c>
      <c r="C16">
        <v>7</v>
      </c>
      <c r="D16">
        <v>30</v>
      </c>
      <c r="E16">
        <f t="shared" si="1"/>
        <v>210</v>
      </c>
      <c r="F16">
        <f t="shared" si="2"/>
        <v>210</v>
      </c>
      <c r="G16" t="s">
        <v>4</v>
      </c>
      <c r="H16">
        <v>300</v>
      </c>
      <c r="I16">
        <f t="shared" si="3"/>
        <v>-90</v>
      </c>
      <c r="L16" s="6">
        <v>210</v>
      </c>
      <c r="M16" s="16">
        <f t="shared" si="4"/>
        <v>0</v>
      </c>
    </row>
    <row r="17" spans="1:13" ht="14.4" x14ac:dyDescent="0.3">
      <c r="A17" s="15">
        <f t="shared" ca="1" si="0"/>
        <v>45405</v>
      </c>
      <c r="B17" t="s">
        <v>18</v>
      </c>
      <c r="C17">
        <v>7.9999999999999991</v>
      </c>
      <c r="D17">
        <v>40</v>
      </c>
      <c r="E17">
        <f t="shared" si="1"/>
        <v>319.99999999999994</v>
      </c>
      <c r="F17">
        <f t="shared" si="2"/>
        <v>319.99999999999994</v>
      </c>
      <c r="G17" t="s">
        <v>4</v>
      </c>
      <c r="H17">
        <v>100</v>
      </c>
      <c r="I17">
        <f t="shared" si="3"/>
        <v>219.99999999999994</v>
      </c>
      <c r="J17" t="s">
        <v>24</v>
      </c>
      <c r="L17" s="6">
        <v>319.99999999999994</v>
      </c>
      <c r="M17" s="16">
        <f t="shared" si="4"/>
        <v>0</v>
      </c>
    </row>
    <row r="18" spans="1:13" ht="14.4" x14ac:dyDescent="0.3">
      <c r="A18" s="15">
        <f t="shared" ca="1" si="0"/>
        <v>45405</v>
      </c>
      <c r="B18" t="s">
        <v>14</v>
      </c>
      <c r="C18">
        <v>7.9999999999999991</v>
      </c>
      <c r="D18">
        <v>30</v>
      </c>
      <c r="E18">
        <f t="shared" si="1"/>
        <v>239.99999999999997</v>
      </c>
      <c r="F18">
        <f t="shared" si="2"/>
        <v>239.99999999999997</v>
      </c>
      <c r="G18" t="s">
        <v>22</v>
      </c>
      <c r="H18">
        <v>20</v>
      </c>
      <c r="I18">
        <f t="shared" si="3"/>
        <v>219.99999999999997</v>
      </c>
      <c r="L18" s="6">
        <v>310</v>
      </c>
      <c r="M18" s="16">
        <f t="shared" si="4"/>
        <v>70.000000000000028</v>
      </c>
    </row>
    <row r="19" spans="1:13" ht="14.4" x14ac:dyDescent="0.3">
      <c r="A19" s="15">
        <f t="shared" ca="1" si="0"/>
        <v>45389</v>
      </c>
      <c r="B19" t="s">
        <v>18</v>
      </c>
      <c r="C19">
        <v>10</v>
      </c>
      <c r="D19">
        <v>40</v>
      </c>
      <c r="E19">
        <f t="shared" si="1"/>
        <v>400</v>
      </c>
      <c r="F19">
        <f t="shared" si="2"/>
        <v>400</v>
      </c>
      <c r="G19" t="s">
        <v>19</v>
      </c>
      <c r="H19">
        <v>270</v>
      </c>
      <c r="I19">
        <f t="shared" si="3"/>
        <v>130</v>
      </c>
      <c r="L19" s="6">
        <v>400</v>
      </c>
      <c r="M19" s="16">
        <f t="shared" si="4"/>
        <v>0</v>
      </c>
    </row>
    <row r="20" spans="1:13" ht="14.4" x14ac:dyDescent="0.3">
      <c r="A20" s="15">
        <f t="shared" ca="1" si="0"/>
        <v>45421</v>
      </c>
      <c r="B20" t="s">
        <v>14</v>
      </c>
      <c r="C20">
        <v>6</v>
      </c>
      <c r="D20">
        <v>30</v>
      </c>
      <c r="E20">
        <f t="shared" si="1"/>
        <v>180</v>
      </c>
      <c r="F20">
        <f t="shared" si="2"/>
        <v>180</v>
      </c>
      <c r="G20" t="s">
        <v>4</v>
      </c>
      <c r="H20">
        <v>420</v>
      </c>
      <c r="I20">
        <f t="shared" si="3"/>
        <v>-240</v>
      </c>
      <c r="L20" s="6">
        <v>250</v>
      </c>
      <c r="M20" s="16">
        <f t="shared" si="4"/>
        <v>70</v>
      </c>
    </row>
    <row r="21" spans="1:13" ht="14.4" x14ac:dyDescent="0.3">
      <c r="A21" s="15">
        <f t="shared" ca="1" si="0"/>
        <v>45445</v>
      </c>
      <c r="B21" t="s">
        <v>29</v>
      </c>
      <c r="C21">
        <v>3</v>
      </c>
      <c r="D21">
        <v>15</v>
      </c>
      <c r="E21">
        <f t="shared" si="1"/>
        <v>45</v>
      </c>
      <c r="F21">
        <f t="shared" si="2"/>
        <v>45</v>
      </c>
      <c r="G21" t="s">
        <v>19</v>
      </c>
      <c r="H21">
        <v>20</v>
      </c>
      <c r="I21">
        <f t="shared" si="3"/>
        <v>25</v>
      </c>
      <c r="L21" s="6">
        <v>150</v>
      </c>
      <c r="M21" s="16">
        <f t="shared" si="4"/>
        <v>105</v>
      </c>
    </row>
    <row r="22" spans="1:13" ht="14.4" x14ac:dyDescent="0.3">
      <c r="A22" s="15">
        <f t="shared" ca="1" si="0"/>
        <v>45405</v>
      </c>
      <c r="B22" t="s">
        <v>21</v>
      </c>
      <c r="C22">
        <v>8</v>
      </c>
      <c r="D22">
        <v>35</v>
      </c>
      <c r="E22">
        <f t="shared" si="1"/>
        <v>280</v>
      </c>
      <c r="F22">
        <f t="shared" si="2"/>
        <v>280</v>
      </c>
      <c r="G22" t="s">
        <v>4</v>
      </c>
      <c r="H22">
        <v>220</v>
      </c>
      <c r="I22">
        <f t="shared" si="3"/>
        <v>60</v>
      </c>
      <c r="L22" s="6">
        <v>350</v>
      </c>
      <c r="M22" s="16">
        <f t="shared" si="4"/>
        <v>70</v>
      </c>
    </row>
    <row r="23" spans="1:13" ht="14.4" x14ac:dyDescent="0.3">
      <c r="A23" s="15">
        <f t="shared" ca="1" si="0"/>
        <v>45389</v>
      </c>
      <c r="B23" t="s">
        <v>28</v>
      </c>
      <c r="C23">
        <v>10</v>
      </c>
      <c r="D23">
        <v>50</v>
      </c>
      <c r="E23">
        <f t="shared" si="1"/>
        <v>500</v>
      </c>
      <c r="F23">
        <f t="shared" si="2"/>
        <v>500</v>
      </c>
      <c r="G23" t="s">
        <v>15</v>
      </c>
      <c r="H23">
        <v>300</v>
      </c>
      <c r="I23">
        <f t="shared" si="3"/>
        <v>200</v>
      </c>
      <c r="L23" s="6">
        <v>500</v>
      </c>
      <c r="M23" s="16">
        <f t="shared" si="4"/>
        <v>0</v>
      </c>
    </row>
    <row r="24" spans="1:13" ht="14.4" x14ac:dyDescent="0.3">
      <c r="A24" s="15">
        <f t="shared" ca="1" si="0"/>
        <v>45421</v>
      </c>
      <c r="B24" t="s">
        <v>14</v>
      </c>
      <c r="C24">
        <v>6</v>
      </c>
      <c r="D24">
        <v>30</v>
      </c>
      <c r="E24">
        <f t="shared" si="1"/>
        <v>180</v>
      </c>
      <c r="F24">
        <f t="shared" si="2"/>
        <v>180</v>
      </c>
      <c r="G24" t="s">
        <v>19</v>
      </c>
      <c r="H24">
        <v>80</v>
      </c>
      <c r="I24">
        <f t="shared" si="3"/>
        <v>100</v>
      </c>
      <c r="L24" s="6">
        <f>E24</f>
        <v>180</v>
      </c>
      <c r="M24" s="16">
        <f t="shared" si="4"/>
        <v>0</v>
      </c>
    </row>
    <row r="25" spans="1:13" ht="14.4" x14ac:dyDescent="0.3">
      <c r="A25" s="15">
        <f t="shared" ca="1" si="0"/>
        <v>45373</v>
      </c>
      <c r="B25" t="s">
        <v>28</v>
      </c>
      <c r="C25">
        <v>12</v>
      </c>
      <c r="D25">
        <v>35</v>
      </c>
      <c r="E25">
        <f t="shared" si="1"/>
        <v>420</v>
      </c>
      <c r="F25">
        <f t="shared" si="2"/>
        <v>420</v>
      </c>
      <c r="G25" t="s">
        <v>4</v>
      </c>
      <c r="H25">
        <v>530</v>
      </c>
      <c r="I25">
        <f t="shared" si="3"/>
        <v>-110</v>
      </c>
      <c r="L25" s="6">
        <f t="shared" ref="L25:L41" si="5">E25</f>
        <v>420</v>
      </c>
      <c r="M25" s="16">
        <f t="shared" si="4"/>
        <v>0</v>
      </c>
    </row>
    <row r="26" spans="1:13" ht="14.4" x14ac:dyDescent="0.3">
      <c r="A26" s="15">
        <f t="shared" ca="1" si="0"/>
        <v>45373</v>
      </c>
      <c r="B26" t="s">
        <v>29</v>
      </c>
      <c r="C26">
        <v>12</v>
      </c>
      <c r="D26">
        <v>50</v>
      </c>
      <c r="E26">
        <f t="shared" si="1"/>
        <v>600</v>
      </c>
      <c r="F26">
        <f t="shared" si="2"/>
        <v>600</v>
      </c>
      <c r="G26" t="s">
        <v>19</v>
      </c>
      <c r="H26">
        <v>770</v>
      </c>
      <c r="I26">
        <f t="shared" si="3"/>
        <v>-170</v>
      </c>
      <c r="L26" s="6">
        <f t="shared" si="5"/>
        <v>600</v>
      </c>
      <c r="M26" s="16">
        <f t="shared" si="4"/>
        <v>0</v>
      </c>
    </row>
    <row r="27" spans="1:13" ht="14.4" x14ac:dyDescent="0.3">
      <c r="A27" s="15">
        <f t="shared" ca="1" si="0"/>
        <v>45429</v>
      </c>
      <c r="B27" t="s">
        <v>29</v>
      </c>
      <c r="C27">
        <v>5</v>
      </c>
      <c r="D27">
        <v>40</v>
      </c>
      <c r="E27">
        <f t="shared" si="1"/>
        <v>200</v>
      </c>
      <c r="F27">
        <f t="shared" si="2"/>
        <v>200</v>
      </c>
      <c r="G27" t="s">
        <v>4</v>
      </c>
      <c r="H27">
        <v>70</v>
      </c>
      <c r="I27">
        <f t="shared" si="3"/>
        <v>130</v>
      </c>
      <c r="L27" s="6">
        <f t="shared" si="5"/>
        <v>200</v>
      </c>
      <c r="M27" s="16">
        <f t="shared" si="4"/>
        <v>0</v>
      </c>
    </row>
    <row r="28" spans="1:13" ht="14.4" x14ac:dyDescent="0.3">
      <c r="A28" s="15">
        <f t="shared" ca="1" si="0"/>
        <v>45461</v>
      </c>
      <c r="B28" t="s">
        <v>21</v>
      </c>
      <c r="C28">
        <v>1</v>
      </c>
      <c r="D28">
        <v>35</v>
      </c>
      <c r="E28">
        <f t="shared" si="1"/>
        <v>35</v>
      </c>
      <c r="F28">
        <f t="shared" si="2"/>
        <v>35</v>
      </c>
      <c r="G28" t="s">
        <v>22</v>
      </c>
      <c r="H28">
        <v>80</v>
      </c>
      <c r="I28">
        <f t="shared" si="3"/>
        <v>-45</v>
      </c>
      <c r="L28" s="6">
        <f t="shared" si="5"/>
        <v>35</v>
      </c>
      <c r="M28" s="16">
        <f t="shared" si="4"/>
        <v>0</v>
      </c>
    </row>
    <row r="29" spans="1:13" ht="14.4" x14ac:dyDescent="0.3">
      <c r="A29" s="15">
        <f t="shared" ca="1" si="0"/>
        <v>45461</v>
      </c>
      <c r="B29" t="s">
        <v>14</v>
      </c>
      <c r="C29">
        <v>1</v>
      </c>
      <c r="D29">
        <v>35</v>
      </c>
      <c r="E29">
        <f t="shared" si="1"/>
        <v>35</v>
      </c>
      <c r="F29">
        <f t="shared" si="2"/>
        <v>35</v>
      </c>
      <c r="G29" t="s">
        <v>4</v>
      </c>
      <c r="H29">
        <v>40</v>
      </c>
      <c r="I29">
        <f t="shared" si="3"/>
        <v>-5</v>
      </c>
      <c r="L29" s="6">
        <f t="shared" si="5"/>
        <v>35</v>
      </c>
      <c r="M29" s="16">
        <f t="shared" si="4"/>
        <v>0</v>
      </c>
    </row>
    <row r="30" spans="1:13" ht="14.4" x14ac:dyDescent="0.3">
      <c r="A30" s="15">
        <f t="shared" ca="1" si="0"/>
        <v>45397</v>
      </c>
      <c r="B30" t="s">
        <v>18</v>
      </c>
      <c r="C30">
        <v>9</v>
      </c>
      <c r="D30">
        <v>50</v>
      </c>
      <c r="E30">
        <f t="shared" si="1"/>
        <v>450</v>
      </c>
      <c r="F30">
        <f t="shared" si="2"/>
        <v>450</v>
      </c>
      <c r="G30" t="s">
        <v>4</v>
      </c>
      <c r="H30">
        <v>300</v>
      </c>
      <c r="I30">
        <f t="shared" si="3"/>
        <v>150</v>
      </c>
      <c r="L30" s="6">
        <f t="shared" si="5"/>
        <v>450</v>
      </c>
      <c r="M30" s="16">
        <f t="shared" si="4"/>
        <v>0</v>
      </c>
    </row>
    <row r="31" spans="1:13" ht="14.4" x14ac:dyDescent="0.3">
      <c r="A31" s="15">
        <f t="shared" ca="1" si="0"/>
        <v>45429</v>
      </c>
      <c r="B31" t="s">
        <v>28</v>
      </c>
      <c r="C31">
        <v>5</v>
      </c>
      <c r="D31">
        <v>40</v>
      </c>
      <c r="E31">
        <f t="shared" si="1"/>
        <v>200</v>
      </c>
      <c r="F31">
        <f t="shared" si="2"/>
        <v>200</v>
      </c>
      <c r="G31" t="s">
        <v>15</v>
      </c>
      <c r="H31">
        <v>150</v>
      </c>
      <c r="I31">
        <f t="shared" si="3"/>
        <v>50</v>
      </c>
      <c r="L31" s="6">
        <f t="shared" si="5"/>
        <v>200</v>
      </c>
      <c r="M31" s="16">
        <f t="shared" si="4"/>
        <v>0</v>
      </c>
    </row>
    <row r="32" spans="1:13" ht="14.4" x14ac:dyDescent="0.3">
      <c r="A32" s="15">
        <f t="shared" ca="1" si="0"/>
        <v>45461</v>
      </c>
      <c r="B32" t="s">
        <v>28</v>
      </c>
      <c r="C32">
        <v>1</v>
      </c>
      <c r="D32">
        <v>30</v>
      </c>
      <c r="E32">
        <f t="shared" si="1"/>
        <v>30</v>
      </c>
      <c r="F32">
        <f t="shared" si="2"/>
        <v>30</v>
      </c>
      <c r="G32" t="s">
        <v>4</v>
      </c>
      <c r="H32">
        <v>20</v>
      </c>
      <c r="I32">
        <f t="shared" si="3"/>
        <v>10</v>
      </c>
      <c r="L32" s="6">
        <f t="shared" si="5"/>
        <v>30</v>
      </c>
      <c r="M32" s="16">
        <f t="shared" si="4"/>
        <v>0</v>
      </c>
    </row>
    <row r="33" spans="1:13" ht="14.4" x14ac:dyDescent="0.3">
      <c r="A33" s="15">
        <f t="shared" ca="1" si="0"/>
        <v>45445</v>
      </c>
      <c r="B33" t="s">
        <v>21</v>
      </c>
      <c r="C33">
        <v>3</v>
      </c>
      <c r="D33">
        <v>50</v>
      </c>
      <c r="E33">
        <f t="shared" si="1"/>
        <v>150</v>
      </c>
      <c r="F33">
        <f t="shared" si="2"/>
        <v>150</v>
      </c>
      <c r="G33" t="s">
        <v>22</v>
      </c>
      <c r="H33">
        <v>400</v>
      </c>
      <c r="I33">
        <f t="shared" si="3"/>
        <v>-250</v>
      </c>
      <c r="L33" s="6">
        <f t="shared" si="5"/>
        <v>150</v>
      </c>
      <c r="M33" s="16">
        <f t="shared" si="4"/>
        <v>0</v>
      </c>
    </row>
    <row r="34" spans="1:13" ht="14.4" x14ac:dyDescent="0.3">
      <c r="A34" s="15">
        <f t="shared" ca="1" si="0"/>
        <v>45461</v>
      </c>
      <c r="B34" t="s">
        <v>14</v>
      </c>
      <c r="C34">
        <v>1</v>
      </c>
      <c r="D34">
        <v>40</v>
      </c>
      <c r="E34">
        <f t="shared" si="1"/>
        <v>40</v>
      </c>
      <c r="F34">
        <f t="shared" si="2"/>
        <v>40</v>
      </c>
      <c r="G34" t="s">
        <v>22</v>
      </c>
      <c r="H34">
        <v>140</v>
      </c>
      <c r="I34">
        <f t="shared" si="3"/>
        <v>-100</v>
      </c>
      <c r="L34" s="6">
        <f t="shared" si="5"/>
        <v>40</v>
      </c>
      <c r="M34" s="16">
        <f t="shared" si="4"/>
        <v>0</v>
      </c>
    </row>
    <row r="35" spans="1:13" ht="14.4" x14ac:dyDescent="0.3">
      <c r="A35" s="15">
        <f t="shared" ca="1" si="0"/>
        <v>45389</v>
      </c>
      <c r="B35" t="s">
        <v>14</v>
      </c>
      <c r="C35">
        <v>10</v>
      </c>
      <c r="D35">
        <v>35</v>
      </c>
      <c r="E35">
        <f t="shared" si="1"/>
        <v>350</v>
      </c>
      <c r="F35">
        <f t="shared" si="2"/>
        <v>350</v>
      </c>
      <c r="G35" t="s">
        <v>17</v>
      </c>
      <c r="H35">
        <v>200</v>
      </c>
      <c r="I35">
        <f t="shared" si="3"/>
        <v>150</v>
      </c>
      <c r="L35" s="6">
        <f t="shared" si="5"/>
        <v>350</v>
      </c>
      <c r="M35" s="16">
        <f t="shared" si="4"/>
        <v>0</v>
      </c>
    </row>
    <row r="36" spans="1:13" ht="14.4" x14ac:dyDescent="0.3">
      <c r="A36" s="15">
        <f t="shared" ca="1" si="0"/>
        <v>45381</v>
      </c>
      <c r="B36" t="s">
        <v>29</v>
      </c>
      <c r="C36">
        <v>11</v>
      </c>
      <c r="D36">
        <v>30</v>
      </c>
      <c r="E36">
        <f t="shared" si="1"/>
        <v>330</v>
      </c>
      <c r="F36">
        <f t="shared" si="2"/>
        <v>330</v>
      </c>
      <c r="G36" t="s">
        <v>15</v>
      </c>
      <c r="H36">
        <v>100</v>
      </c>
      <c r="I36">
        <f t="shared" si="3"/>
        <v>230</v>
      </c>
      <c r="J36" t="s">
        <v>30</v>
      </c>
      <c r="L36" s="6">
        <f t="shared" si="5"/>
        <v>330</v>
      </c>
      <c r="M36" s="16">
        <f t="shared" si="4"/>
        <v>0</v>
      </c>
    </row>
    <row r="37" spans="1:13" ht="14.4" x14ac:dyDescent="0.3">
      <c r="A37" s="15">
        <f t="shared" ca="1" si="0"/>
        <v>45445</v>
      </c>
      <c r="B37" t="s">
        <v>18</v>
      </c>
      <c r="C37">
        <v>3</v>
      </c>
      <c r="D37">
        <v>40</v>
      </c>
      <c r="E37">
        <f t="shared" si="1"/>
        <v>120</v>
      </c>
      <c r="F37">
        <f t="shared" si="2"/>
        <v>120</v>
      </c>
      <c r="G37" t="s">
        <v>17</v>
      </c>
      <c r="H37">
        <v>420</v>
      </c>
      <c r="I37">
        <f t="shared" si="3"/>
        <v>-300</v>
      </c>
      <c r="L37" s="6">
        <f t="shared" si="5"/>
        <v>120</v>
      </c>
      <c r="M37" s="16">
        <f t="shared" si="4"/>
        <v>0</v>
      </c>
    </row>
    <row r="38" spans="1:13" ht="14.4" x14ac:dyDescent="0.3">
      <c r="A38" s="15">
        <f t="shared" ca="1" si="0"/>
        <v>45453</v>
      </c>
      <c r="B38" t="s">
        <v>18</v>
      </c>
      <c r="C38">
        <v>2</v>
      </c>
      <c r="D38">
        <v>30</v>
      </c>
      <c r="E38">
        <f t="shared" si="1"/>
        <v>60</v>
      </c>
      <c r="F38">
        <f t="shared" si="2"/>
        <v>60</v>
      </c>
      <c r="G38" t="s">
        <v>15</v>
      </c>
      <c r="H38">
        <v>80</v>
      </c>
      <c r="I38">
        <f t="shared" si="3"/>
        <v>-20</v>
      </c>
      <c r="L38" s="6">
        <f t="shared" si="5"/>
        <v>60</v>
      </c>
      <c r="M38" s="16">
        <f t="shared" si="4"/>
        <v>0</v>
      </c>
    </row>
    <row r="39" spans="1:13" ht="14.4" x14ac:dyDescent="0.3">
      <c r="A39" s="15">
        <f t="shared" ca="1" si="0"/>
        <v>45445</v>
      </c>
      <c r="B39" t="s">
        <v>21</v>
      </c>
      <c r="C39">
        <v>3</v>
      </c>
      <c r="D39">
        <v>40</v>
      </c>
      <c r="E39">
        <f t="shared" si="1"/>
        <v>120</v>
      </c>
      <c r="F39">
        <f t="shared" si="2"/>
        <v>120</v>
      </c>
      <c r="G39" t="s">
        <v>15</v>
      </c>
      <c r="H39">
        <v>340</v>
      </c>
      <c r="I39">
        <f t="shared" si="3"/>
        <v>-220</v>
      </c>
      <c r="L39" s="6">
        <f t="shared" si="5"/>
        <v>120</v>
      </c>
      <c r="M39" s="16">
        <f t="shared" si="4"/>
        <v>0</v>
      </c>
    </row>
    <row r="40" spans="1:13" ht="14.4" x14ac:dyDescent="0.3">
      <c r="A40" s="15">
        <f t="shared" ca="1" si="0"/>
        <v>45373</v>
      </c>
      <c r="B40" t="s">
        <v>29</v>
      </c>
      <c r="C40">
        <v>12</v>
      </c>
      <c r="D40">
        <v>30</v>
      </c>
      <c r="E40">
        <f t="shared" si="1"/>
        <v>360</v>
      </c>
      <c r="F40">
        <f t="shared" si="2"/>
        <v>360</v>
      </c>
      <c r="G40" t="s">
        <v>17</v>
      </c>
      <c r="H40">
        <v>120</v>
      </c>
      <c r="I40">
        <f t="shared" si="3"/>
        <v>240</v>
      </c>
      <c r="L40" s="6">
        <f t="shared" si="5"/>
        <v>360</v>
      </c>
      <c r="M40" s="16">
        <f t="shared" si="4"/>
        <v>0</v>
      </c>
    </row>
    <row r="41" spans="1:13" ht="14.4" x14ac:dyDescent="0.3">
      <c r="A41" s="15">
        <f t="shared" ca="1" si="0"/>
        <v>45381</v>
      </c>
      <c r="B41" t="s">
        <v>18</v>
      </c>
      <c r="C41">
        <v>11</v>
      </c>
      <c r="D41">
        <v>15</v>
      </c>
      <c r="E41">
        <f t="shared" si="1"/>
        <v>165</v>
      </c>
      <c r="F41">
        <f t="shared" si="2"/>
        <v>165</v>
      </c>
      <c r="G41" t="s">
        <v>19</v>
      </c>
      <c r="H41">
        <v>120</v>
      </c>
      <c r="I41">
        <f t="shared" si="3"/>
        <v>45</v>
      </c>
      <c r="L41" s="6">
        <f t="shared" si="5"/>
        <v>165</v>
      </c>
      <c r="M41" s="16">
        <f t="shared" si="4"/>
        <v>0</v>
      </c>
    </row>
    <row r="42" spans="1:13" ht="14.4" x14ac:dyDescent="0.3">
      <c r="A42" s="15">
        <f ca="1">A4-ROW()</f>
        <v>45419</v>
      </c>
      <c r="B42" t="s">
        <v>14</v>
      </c>
      <c r="C42">
        <v>1</v>
      </c>
      <c r="D42">
        <v>30</v>
      </c>
      <c r="E42">
        <f t="shared" si="1"/>
        <v>30</v>
      </c>
      <c r="F42">
        <f>E42</f>
        <v>30</v>
      </c>
      <c r="G42" t="s">
        <v>15</v>
      </c>
      <c r="H42">
        <v>400</v>
      </c>
      <c r="I42">
        <f>E42-H42</f>
        <v>-370</v>
      </c>
      <c r="J42" t="s">
        <v>16</v>
      </c>
      <c r="L42" s="6">
        <v>30</v>
      </c>
      <c r="M42" s="16">
        <f t="shared" si="4"/>
        <v>0</v>
      </c>
    </row>
    <row r="43" spans="1:13" ht="14.4" x14ac:dyDescent="0.3">
      <c r="A43" s="15">
        <f t="shared" ref="A43:A106" ca="1" si="6">A5-ROW()</f>
        <v>45418</v>
      </c>
      <c r="B43" t="s">
        <v>21</v>
      </c>
      <c r="C43">
        <v>1</v>
      </c>
      <c r="D43">
        <v>35</v>
      </c>
      <c r="E43">
        <f t="shared" si="1"/>
        <v>35</v>
      </c>
      <c r="F43">
        <f t="shared" ref="F43:F106" si="7">E43</f>
        <v>35</v>
      </c>
      <c r="G43" t="s">
        <v>15</v>
      </c>
      <c r="H43">
        <v>210</v>
      </c>
      <c r="I43">
        <f t="shared" ref="I43:I106" si="8">E43-H43</f>
        <v>-175</v>
      </c>
      <c r="L43" s="6">
        <v>35</v>
      </c>
      <c r="M43" s="16">
        <f t="shared" si="4"/>
        <v>0</v>
      </c>
    </row>
    <row r="44" spans="1:13" ht="14.4" x14ac:dyDescent="0.3">
      <c r="A44" s="15">
        <f t="shared" ca="1" si="6"/>
        <v>45417</v>
      </c>
      <c r="B44" t="s">
        <v>28</v>
      </c>
      <c r="C44">
        <v>1</v>
      </c>
      <c r="D44">
        <v>50</v>
      </c>
      <c r="E44">
        <f t="shared" si="1"/>
        <v>50</v>
      </c>
      <c r="F44">
        <f t="shared" si="7"/>
        <v>50</v>
      </c>
      <c r="G44" t="s">
        <v>17</v>
      </c>
      <c r="H44">
        <v>20</v>
      </c>
      <c r="I44">
        <f t="shared" si="8"/>
        <v>30</v>
      </c>
      <c r="L44" s="6">
        <v>64</v>
      </c>
      <c r="M44" s="16">
        <f t="shared" si="4"/>
        <v>14</v>
      </c>
    </row>
    <row r="45" spans="1:13" ht="14.4" x14ac:dyDescent="0.3">
      <c r="A45" s="15">
        <f t="shared" ca="1" si="6"/>
        <v>45408</v>
      </c>
      <c r="B45" t="s">
        <v>18</v>
      </c>
      <c r="C45">
        <v>2</v>
      </c>
      <c r="D45">
        <v>40</v>
      </c>
      <c r="E45">
        <f t="shared" si="1"/>
        <v>80</v>
      </c>
      <c r="F45">
        <f t="shared" si="7"/>
        <v>80</v>
      </c>
      <c r="G45" t="s">
        <v>19</v>
      </c>
      <c r="H45">
        <v>80</v>
      </c>
      <c r="I45">
        <f t="shared" si="8"/>
        <v>0</v>
      </c>
      <c r="J45" t="s">
        <v>20</v>
      </c>
      <c r="L45" s="6">
        <v>80</v>
      </c>
      <c r="M45" s="16">
        <f t="shared" si="4"/>
        <v>0</v>
      </c>
    </row>
    <row r="46" spans="1:13" ht="14.4" x14ac:dyDescent="0.3">
      <c r="A46" s="15">
        <f t="shared" ca="1" si="6"/>
        <v>45391</v>
      </c>
      <c r="B46" t="s">
        <v>21</v>
      </c>
      <c r="C46">
        <v>4</v>
      </c>
      <c r="D46">
        <v>35</v>
      </c>
      <c r="E46">
        <f t="shared" si="1"/>
        <v>140</v>
      </c>
      <c r="F46">
        <f t="shared" si="7"/>
        <v>140</v>
      </c>
      <c r="G46" t="s">
        <v>15</v>
      </c>
      <c r="H46">
        <v>210</v>
      </c>
      <c r="I46">
        <f t="shared" si="8"/>
        <v>-70</v>
      </c>
      <c r="L46" s="6">
        <v>70</v>
      </c>
      <c r="M46" s="16">
        <f t="shared" si="4"/>
        <v>-70</v>
      </c>
    </row>
    <row r="47" spans="1:13" ht="14.4" x14ac:dyDescent="0.3">
      <c r="A47" s="15">
        <f t="shared" ca="1" si="6"/>
        <v>45406</v>
      </c>
      <c r="B47" t="s">
        <v>21</v>
      </c>
      <c r="C47">
        <v>2</v>
      </c>
      <c r="D47">
        <v>35</v>
      </c>
      <c r="E47">
        <f t="shared" si="1"/>
        <v>70</v>
      </c>
      <c r="F47">
        <f t="shared" si="7"/>
        <v>70</v>
      </c>
      <c r="G47" t="s">
        <v>4</v>
      </c>
      <c r="H47">
        <v>160</v>
      </c>
      <c r="I47">
        <f t="shared" si="8"/>
        <v>-90</v>
      </c>
      <c r="L47" s="6">
        <v>70</v>
      </c>
      <c r="M47" s="16">
        <f t="shared" si="4"/>
        <v>0</v>
      </c>
    </row>
    <row r="48" spans="1:13" ht="14.4" x14ac:dyDescent="0.3">
      <c r="A48" s="15">
        <f t="shared" ca="1" si="6"/>
        <v>45405</v>
      </c>
      <c r="B48" t="s">
        <v>28</v>
      </c>
      <c r="C48">
        <v>2</v>
      </c>
      <c r="D48">
        <v>50</v>
      </c>
      <c r="E48">
        <f t="shared" si="1"/>
        <v>100</v>
      </c>
      <c r="F48">
        <f t="shared" si="7"/>
        <v>100</v>
      </c>
      <c r="G48" t="s">
        <v>22</v>
      </c>
      <c r="H48">
        <v>300</v>
      </c>
      <c r="I48">
        <f t="shared" si="8"/>
        <v>-200</v>
      </c>
      <c r="J48" t="s">
        <v>23</v>
      </c>
      <c r="L48" s="6">
        <v>100</v>
      </c>
      <c r="M48" s="16">
        <f t="shared" si="4"/>
        <v>0</v>
      </c>
    </row>
    <row r="49" spans="1:13" ht="14.4" x14ac:dyDescent="0.3">
      <c r="A49" s="15">
        <f t="shared" ca="1" si="6"/>
        <v>45396</v>
      </c>
      <c r="B49" t="s">
        <v>18</v>
      </c>
      <c r="C49">
        <v>3.0000000000000004</v>
      </c>
      <c r="D49">
        <v>40</v>
      </c>
      <c r="E49">
        <f t="shared" si="1"/>
        <v>120.00000000000001</v>
      </c>
      <c r="F49">
        <f t="shared" si="7"/>
        <v>120.00000000000001</v>
      </c>
      <c r="G49" t="s">
        <v>17</v>
      </c>
      <c r="H49">
        <v>160</v>
      </c>
      <c r="I49">
        <f t="shared" si="8"/>
        <v>-39.999999999999986</v>
      </c>
      <c r="L49" s="6">
        <v>120.00000000000001</v>
      </c>
      <c r="M49" s="16">
        <f t="shared" si="4"/>
        <v>0</v>
      </c>
    </row>
    <row r="50" spans="1:13" ht="14.4" x14ac:dyDescent="0.3">
      <c r="A50" s="15">
        <f t="shared" ca="1" si="6"/>
        <v>45395</v>
      </c>
      <c r="B50" t="s">
        <v>14</v>
      </c>
      <c r="C50">
        <v>3.0000000000000004</v>
      </c>
      <c r="D50">
        <v>30</v>
      </c>
      <c r="E50">
        <f t="shared" si="1"/>
        <v>90.000000000000014</v>
      </c>
      <c r="F50">
        <f t="shared" si="7"/>
        <v>90.000000000000014</v>
      </c>
      <c r="G50" t="s">
        <v>19</v>
      </c>
      <c r="H50">
        <v>10</v>
      </c>
      <c r="I50">
        <f t="shared" si="8"/>
        <v>80.000000000000014</v>
      </c>
      <c r="L50" s="6">
        <v>90.000000000000014</v>
      </c>
      <c r="M50" s="16">
        <f t="shared" si="4"/>
        <v>0</v>
      </c>
    </row>
    <row r="51" spans="1:13" ht="14.4" x14ac:dyDescent="0.3">
      <c r="A51" s="15">
        <f t="shared" ca="1" si="6"/>
        <v>45386</v>
      </c>
      <c r="B51" t="s">
        <v>28</v>
      </c>
      <c r="C51">
        <v>4</v>
      </c>
      <c r="D51">
        <v>50</v>
      </c>
      <c r="E51">
        <f t="shared" si="1"/>
        <v>200</v>
      </c>
      <c r="F51">
        <f t="shared" si="7"/>
        <v>200</v>
      </c>
      <c r="G51" t="s">
        <v>17</v>
      </c>
      <c r="H51">
        <v>300</v>
      </c>
      <c r="I51">
        <f t="shared" si="8"/>
        <v>-100</v>
      </c>
      <c r="L51" s="6">
        <v>200</v>
      </c>
      <c r="M51" s="16">
        <f t="shared" si="4"/>
        <v>0</v>
      </c>
    </row>
    <row r="52" spans="1:13" ht="14.4" x14ac:dyDescent="0.3">
      <c r="A52" s="15">
        <f t="shared" ca="1" si="6"/>
        <v>45377</v>
      </c>
      <c r="B52" t="s">
        <v>18</v>
      </c>
      <c r="C52">
        <v>5</v>
      </c>
      <c r="D52">
        <v>40</v>
      </c>
      <c r="E52">
        <f t="shared" si="1"/>
        <v>200</v>
      </c>
      <c r="F52">
        <f t="shared" si="7"/>
        <v>200</v>
      </c>
      <c r="G52" t="s">
        <v>22</v>
      </c>
      <c r="H52">
        <v>20</v>
      </c>
      <c r="I52">
        <f t="shared" si="8"/>
        <v>180</v>
      </c>
      <c r="L52" s="6">
        <v>200</v>
      </c>
      <c r="M52" s="16">
        <f t="shared" si="4"/>
        <v>0</v>
      </c>
    </row>
    <row r="53" spans="1:13" ht="14.4" x14ac:dyDescent="0.3">
      <c r="A53" s="15">
        <f t="shared" ca="1" si="6"/>
        <v>45376</v>
      </c>
      <c r="B53" t="s">
        <v>21</v>
      </c>
      <c r="C53">
        <v>5</v>
      </c>
      <c r="D53">
        <v>35</v>
      </c>
      <c r="E53">
        <f t="shared" si="1"/>
        <v>175</v>
      </c>
      <c r="F53">
        <f t="shared" si="7"/>
        <v>175</v>
      </c>
      <c r="G53" t="s">
        <v>19</v>
      </c>
      <c r="H53">
        <v>50</v>
      </c>
      <c r="I53">
        <f t="shared" si="8"/>
        <v>125</v>
      </c>
      <c r="L53" s="6">
        <v>175</v>
      </c>
      <c r="M53" s="16">
        <f t="shared" si="4"/>
        <v>0</v>
      </c>
    </row>
    <row r="54" spans="1:13" ht="14.4" x14ac:dyDescent="0.3">
      <c r="A54" s="15">
        <f t="shared" ca="1" si="6"/>
        <v>45359</v>
      </c>
      <c r="B54" t="s">
        <v>14</v>
      </c>
      <c r="C54">
        <v>1</v>
      </c>
      <c r="D54">
        <v>30</v>
      </c>
      <c r="E54">
        <f t="shared" si="1"/>
        <v>30</v>
      </c>
      <c r="F54">
        <f t="shared" si="7"/>
        <v>30</v>
      </c>
      <c r="G54" t="s">
        <v>4</v>
      </c>
      <c r="H54">
        <v>300</v>
      </c>
      <c r="I54">
        <f t="shared" si="8"/>
        <v>-270</v>
      </c>
      <c r="L54" s="6">
        <v>210</v>
      </c>
      <c r="M54" s="16">
        <f t="shared" si="4"/>
        <v>180</v>
      </c>
    </row>
    <row r="55" spans="1:13" ht="14.4" x14ac:dyDescent="0.3">
      <c r="A55" s="15">
        <f t="shared" ca="1" si="6"/>
        <v>45350</v>
      </c>
      <c r="B55" t="s">
        <v>18</v>
      </c>
      <c r="C55">
        <v>3</v>
      </c>
      <c r="D55">
        <v>40</v>
      </c>
      <c r="E55">
        <f t="shared" si="1"/>
        <v>120</v>
      </c>
      <c r="F55">
        <f t="shared" si="7"/>
        <v>120</v>
      </c>
      <c r="G55" t="s">
        <v>4</v>
      </c>
      <c r="H55">
        <v>100</v>
      </c>
      <c r="I55">
        <f t="shared" si="8"/>
        <v>20</v>
      </c>
      <c r="J55" t="s">
        <v>24</v>
      </c>
      <c r="L55" s="6">
        <v>319.99999999999994</v>
      </c>
      <c r="M55" s="16">
        <f t="shared" si="4"/>
        <v>199.99999999999994</v>
      </c>
    </row>
    <row r="56" spans="1:13" ht="14.4" x14ac:dyDescent="0.3">
      <c r="A56" s="15">
        <f t="shared" ca="1" si="6"/>
        <v>45349</v>
      </c>
      <c r="B56" t="s">
        <v>14</v>
      </c>
      <c r="C56">
        <v>8</v>
      </c>
      <c r="D56">
        <v>30</v>
      </c>
      <c r="E56">
        <f t="shared" si="1"/>
        <v>240</v>
      </c>
      <c r="F56">
        <f t="shared" si="7"/>
        <v>240</v>
      </c>
      <c r="G56" t="s">
        <v>22</v>
      </c>
      <c r="H56">
        <v>20</v>
      </c>
      <c r="I56">
        <f t="shared" si="8"/>
        <v>220</v>
      </c>
      <c r="L56" s="6">
        <v>310</v>
      </c>
      <c r="M56" s="16">
        <f t="shared" si="4"/>
        <v>70</v>
      </c>
    </row>
    <row r="57" spans="1:13" ht="14.4" x14ac:dyDescent="0.3">
      <c r="A57" s="15">
        <f t="shared" ca="1" si="6"/>
        <v>45332</v>
      </c>
      <c r="B57" t="s">
        <v>18</v>
      </c>
      <c r="C57">
        <v>6</v>
      </c>
      <c r="D57">
        <v>40</v>
      </c>
      <c r="E57">
        <f t="shared" si="1"/>
        <v>240</v>
      </c>
      <c r="F57">
        <f t="shared" si="7"/>
        <v>240</v>
      </c>
      <c r="G57" t="s">
        <v>19</v>
      </c>
      <c r="H57">
        <v>270</v>
      </c>
      <c r="I57">
        <f t="shared" si="8"/>
        <v>-30</v>
      </c>
      <c r="L57" s="6">
        <v>400</v>
      </c>
      <c r="M57" s="16">
        <f t="shared" si="4"/>
        <v>160</v>
      </c>
    </row>
    <row r="58" spans="1:13" ht="14.4" x14ac:dyDescent="0.3">
      <c r="A58" s="15">
        <f t="shared" ca="1" si="6"/>
        <v>45363</v>
      </c>
      <c r="B58" t="s">
        <v>14</v>
      </c>
      <c r="C58">
        <v>10</v>
      </c>
      <c r="D58">
        <v>30</v>
      </c>
      <c r="E58">
        <f t="shared" si="1"/>
        <v>300</v>
      </c>
      <c r="F58">
        <f t="shared" si="7"/>
        <v>300</v>
      </c>
      <c r="G58" t="s">
        <v>4</v>
      </c>
      <c r="H58">
        <v>420</v>
      </c>
      <c r="I58">
        <f t="shared" si="8"/>
        <v>-120</v>
      </c>
      <c r="L58" s="6">
        <v>250</v>
      </c>
      <c r="M58" s="16">
        <f t="shared" si="4"/>
        <v>-50</v>
      </c>
    </row>
    <row r="59" spans="1:13" ht="14.4" x14ac:dyDescent="0.3">
      <c r="A59" s="15">
        <f t="shared" ca="1" si="6"/>
        <v>45386</v>
      </c>
      <c r="B59" t="s">
        <v>29</v>
      </c>
      <c r="C59">
        <v>4</v>
      </c>
      <c r="D59">
        <v>15</v>
      </c>
      <c r="E59">
        <f t="shared" si="1"/>
        <v>60</v>
      </c>
      <c r="F59">
        <f t="shared" si="7"/>
        <v>60</v>
      </c>
      <c r="G59" t="s">
        <v>19</v>
      </c>
      <c r="H59">
        <v>20</v>
      </c>
      <c r="I59">
        <f t="shared" si="8"/>
        <v>40</v>
      </c>
      <c r="L59" s="6">
        <v>150</v>
      </c>
      <c r="M59" s="16">
        <f t="shared" si="4"/>
        <v>90</v>
      </c>
    </row>
    <row r="60" spans="1:13" ht="14.4" x14ac:dyDescent="0.3">
      <c r="A60" s="15">
        <f t="shared" ca="1" si="6"/>
        <v>45345</v>
      </c>
      <c r="B60" t="s">
        <v>21</v>
      </c>
      <c r="C60">
        <v>1</v>
      </c>
      <c r="D60">
        <v>35</v>
      </c>
      <c r="E60">
        <f t="shared" si="1"/>
        <v>35</v>
      </c>
      <c r="F60">
        <f t="shared" si="7"/>
        <v>35</v>
      </c>
      <c r="G60" t="s">
        <v>4</v>
      </c>
      <c r="H60">
        <v>220</v>
      </c>
      <c r="I60">
        <f t="shared" si="8"/>
        <v>-185</v>
      </c>
      <c r="L60" s="6">
        <v>350</v>
      </c>
      <c r="M60" s="16">
        <f t="shared" si="4"/>
        <v>315</v>
      </c>
    </row>
    <row r="61" spans="1:13" ht="14.4" x14ac:dyDescent="0.3">
      <c r="A61" s="15">
        <f t="shared" ca="1" si="6"/>
        <v>45328</v>
      </c>
      <c r="B61" t="s">
        <v>28</v>
      </c>
      <c r="C61">
        <v>4</v>
      </c>
      <c r="D61">
        <v>50</v>
      </c>
      <c r="E61">
        <f t="shared" si="1"/>
        <v>200</v>
      </c>
      <c r="F61">
        <f t="shared" si="7"/>
        <v>200</v>
      </c>
      <c r="G61" t="s">
        <v>15</v>
      </c>
      <c r="H61">
        <v>300</v>
      </c>
      <c r="I61">
        <f t="shared" si="8"/>
        <v>-100</v>
      </c>
      <c r="L61" s="6">
        <v>500</v>
      </c>
      <c r="M61" s="16">
        <f t="shared" si="4"/>
        <v>300</v>
      </c>
    </row>
    <row r="62" spans="1:13" ht="14.4" x14ac:dyDescent="0.3">
      <c r="A62" s="15">
        <f t="shared" ca="1" si="6"/>
        <v>45359</v>
      </c>
      <c r="B62" t="s">
        <v>14</v>
      </c>
      <c r="C62">
        <v>9</v>
      </c>
      <c r="D62">
        <v>30</v>
      </c>
      <c r="E62">
        <f t="shared" si="1"/>
        <v>270</v>
      </c>
      <c r="F62">
        <f t="shared" si="7"/>
        <v>270</v>
      </c>
      <c r="G62" t="s">
        <v>19</v>
      </c>
      <c r="H62">
        <v>80</v>
      </c>
      <c r="I62">
        <f t="shared" si="8"/>
        <v>190</v>
      </c>
      <c r="L62" s="6">
        <f>E62</f>
        <v>270</v>
      </c>
      <c r="M62" s="16">
        <f t="shared" si="4"/>
        <v>0</v>
      </c>
    </row>
    <row r="63" spans="1:13" ht="14.4" x14ac:dyDescent="0.3">
      <c r="A63" s="15">
        <f t="shared" ca="1" si="6"/>
        <v>45310</v>
      </c>
      <c r="B63" t="s">
        <v>28</v>
      </c>
      <c r="C63">
        <v>7</v>
      </c>
      <c r="D63">
        <v>35</v>
      </c>
      <c r="E63">
        <f t="shared" si="1"/>
        <v>245</v>
      </c>
      <c r="F63">
        <f t="shared" si="7"/>
        <v>245</v>
      </c>
      <c r="G63" t="s">
        <v>4</v>
      </c>
      <c r="H63">
        <v>530</v>
      </c>
      <c r="I63">
        <f t="shared" si="8"/>
        <v>-285</v>
      </c>
      <c r="L63" s="6">
        <f t="shared" ref="L63:L118" si="9">E63</f>
        <v>245</v>
      </c>
      <c r="M63" s="16">
        <f t="shared" si="4"/>
        <v>0</v>
      </c>
    </row>
    <row r="64" spans="1:13" ht="14.4" x14ac:dyDescent="0.3">
      <c r="A64" s="15">
        <f t="shared" ca="1" si="6"/>
        <v>45309</v>
      </c>
      <c r="B64" t="s">
        <v>29</v>
      </c>
      <c r="C64">
        <v>1</v>
      </c>
      <c r="D64">
        <v>50</v>
      </c>
      <c r="E64">
        <f t="shared" si="1"/>
        <v>50</v>
      </c>
      <c r="F64">
        <f t="shared" si="7"/>
        <v>50</v>
      </c>
      <c r="G64" t="s">
        <v>19</v>
      </c>
      <c r="H64">
        <v>770</v>
      </c>
      <c r="I64">
        <f t="shared" si="8"/>
        <v>-720</v>
      </c>
      <c r="L64" s="6">
        <f t="shared" si="9"/>
        <v>50</v>
      </c>
      <c r="M64" s="16">
        <f t="shared" si="4"/>
        <v>0</v>
      </c>
    </row>
    <row r="65" spans="1:13" ht="14.4" x14ac:dyDescent="0.3">
      <c r="A65" s="15">
        <f t="shared" ca="1" si="6"/>
        <v>45364</v>
      </c>
      <c r="B65" t="s">
        <v>29</v>
      </c>
      <c r="C65">
        <v>2</v>
      </c>
      <c r="D65">
        <v>40</v>
      </c>
      <c r="E65">
        <f t="shared" si="1"/>
        <v>80</v>
      </c>
      <c r="F65">
        <f t="shared" si="7"/>
        <v>80</v>
      </c>
      <c r="G65" t="s">
        <v>4</v>
      </c>
      <c r="H65">
        <v>70</v>
      </c>
      <c r="I65">
        <f t="shared" si="8"/>
        <v>10</v>
      </c>
      <c r="L65" s="6">
        <f t="shared" si="9"/>
        <v>80</v>
      </c>
      <c r="M65" s="16">
        <f t="shared" si="4"/>
        <v>0</v>
      </c>
    </row>
    <row r="66" spans="1:13" ht="14.4" x14ac:dyDescent="0.3">
      <c r="A66" s="15">
        <f t="shared" ca="1" si="6"/>
        <v>45395</v>
      </c>
      <c r="B66" t="s">
        <v>21</v>
      </c>
      <c r="C66">
        <v>1</v>
      </c>
      <c r="D66">
        <v>35</v>
      </c>
      <c r="E66">
        <f t="shared" si="1"/>
        <v>35</v>
      </c>
      <c r="F66">
        <f t="shared" si="7"/>
        <v>35</v>
      </c>
      <c r="G66" t="s">
        <v>22</v>
      </c>
      <c r="H66">
        <v>80</v>
      </c>
      <c r="I66">
        <f t="shared" si="8"/>
        <v>-45</v>
      </c>
      <c r="L66" s="6">
        <f t="shared" si="9"/>
        <v>35</v>
      </c>
      <c r="M66" s="16">
        <f t="shared" si="4"/>
        <v>0</v>
      </c>
    </row>
    <row r="67" spans="1:13" ht="14.4" x14ac:dyDescent="0.3">
      <c r="A67" s="15">
        <f t="shared" ca="1" si="6"/>
        <v>45394</v>
      </c>
      <c r="B67" t="s">
        <v>14</v>
      </c>
      <c r="C67">
        <v>1</v>
      </c>
      <c r="D67">
        <v>35</v>
      </c>
      <c r="E67">
        <f t="shared" si="1"/>
        <v>35</v>
      </c>
      <c r="F67">
        <f t="shared" si="7"/>
        <v>35</v>
      </c>
      <c r="G67" t="s">
        <v>4</v>
      </c>
      <c r="H67">
        <v>40</v>
      </c>
      <c r="I67">
        <f t="shared" si="8"/>
        <v>-5</v>
      </c>
      <c r="L67" s="6">
        <f t="shared" si="9"/>
        <v>35</v>
      </c>
      <c r="M67" s="16">
        <f t="shared" si="4"/>
        <v>0</v>
      </c>
    </row>
    <row r="68" spans="1:13" ht="14.4" x14ac:dyDescent="0.3">
      <c r="A68" s="15">
        <f t="shared" ca="1" si="6"/>
        <v>45329</v>
      </c>
      <c r="B68" t="s">
        <v>18</v>
      </c>
      <c r="C68">
        <v>4</v>
      </c>
      <c r="D68">
        <v>50</v>
      </c>
      <c r="E68">
        <f t="shared" ref="E68:E131" si="10">D68*C68</f>
        <v>200</v>
      </c>
      <c r="F68">
        <f t="shared" si="7"/>
        <v>200</v>
      </c>
      <c r="G68" t="s">
        <v>4</v>
      </c>
      <c r="H68">
        <v>300</v>
      </c>
      <c r="I68">
        <f t="shared" si="8"/>
        <v>-100</v>
      </c>
      <c r="L68" s="6">
        <f t="shared" si="9"/>
        <v>200</v>
      </c>
      <c r="M68" s="16">
        <f t="shared" si="4"/>
        <v>0</v>
      </c>
    </row>
    <row r="69" spans="1:13" ht="14.4" x14ac:dyDescent="0.3">
      <c r="A69" s="15">
        <f t="shared" ca="1" si="6"/>
        <v>45360</v>
      </c>
      <c r="B69" t="s">
        <v>28</v>
      </c>
      <c r="C69">
        <v>2</v>
      </c>
      <c r="D69">
        <v>40</v>
      </c>
      <c r="E69">
        <f t="shared" si="10"/>
        <v>80</v>
      </c>
      <c r="F69">
        <f t="shared" si="7"/>
        <v>80</v>
      </c>
      <c r="G69" t="s">
        <v>15</v>
      </c>
      <c r="H69">
        <v>150</v>
      </c>
      <c r="I69">
        <f t="shared" si="8"/>
        <v>-70</v>
      </c>
      <c r="L69" s="6">
        <f t="shared" si="9"/>
        <v>80</v>
      </c>
      <c r="M69" s="16">
        <f t="shared" ref="M69:M131" si="11">L69-E69</f>
        <v>0</v>
      </c>
    </row>
    <row r="70" spans="1:13" ht="14.4" x14ac:dyDescent="0.3">
      <c r="A70" s="15">
        <f t="shared" ca="1" si="6"/>
        <v>45391</v>
      </c>
      <c r="B70" t="s">
        <v>28</v>
      </c>
      <c r="C70">
        <v>3</v>
      </c>
      <c r="D70">
        <v>30</v>
      </c>
      <c r="E70">
        <f t="shared" si="10"/>
        <v>90</v>
      </c>
      <c r="F70">
        <f t="shared" si="7"/>
        <v>90</v>
      </c>
      <c r="G70" t="s">
        <v>4</v>
      </c>
      <c r="H70">
        <v>20</v>
      </c>
      <c r="I70">
        <f t="shared" si="8"/>
        <v>70</v>
      </c>
      <c r="L70" s="6">
        <f t="shared" si="9"/>
        <v>90</v>
      </c>
      <c r="M70" s="16">
        <f t="shared" si="11"/>
        <v>0</v>
      </c>
    </row>
    <row r="71" spans="1:13" ht="14.4" x14ac:dyDescent="0.3">
      <c r="A71" s="15">
        <f t="shared" ca="1" si="6"/>
        <v>45374</v>
      </c>
      <c r="B71" t="s">
        <v>21</v>
      </c>
      <c r="C71">
        <v>3</v>
      </c>
      <c r="D71">
        <v>50</v>
      </c>
      <c r="E71">
        <f t="shared" si="10"/>
        <v>150</v>
      </c>
      <c r="F71">
        <f t="shared" si="7"/>
        <v>150</v>
      </c>
      <c r="G71" t="s">
        <v>22</v>
      </c>
      <c r="H71">
        <v>400</v>
      </c>
      <c r="I71">
        <f t="shared" si="8"/>
        <v>-250</v>
      </c>
      <c r="L71" s="6">
        <f t="shared" si="9"/>
        <v>150</v>
      </c>
      <c r="M71" s="16">
        <f t="shared" si="11"/>
        <v>0</v>
      </c>
    </row>
    <row r="72" spans="1:13" ht="14.4" x14ac:dyDescent="0.3">
      <c r="A72" s="15">
        <f t="shared" ca="1" si="6"/>
        <v>45389</v>
      </c>
      <c r="B72" t="s">
        <v>14</v>
      </c>
      <c r="C72">
        <v>3</v>
      </c>
      <c r="D72">
        <v>40</v>
      </c>
      <c r="E72">
        <f t="shared" si="10"/>
        <v>120</v>
      </c>
      <c r="F72">
        <f t="shared" si="7"/>
        <v>120</v>
      </c>
      <c r="G72" t="s">
        <v>22</v>
      </c>
      <c r="H72">
        <v>140</v>
      </c>
      <c r="I72">
        <f t="shared" si="8"/>
        <v>-20</v>
      </c>
      <c r="L72" s="6">
        <v>130</v>
      </c>
      <c r="M72" s="16">
        <f t="shared" si="11"/>
        <v>10</v>
      </c>
    </row>
    <row r="73" spans="1:13" ht="14.4" x14ac:dyDescent="0.3">
      <c r="A73" s="15">
        <f t="shared" ca="1" si="6"/>
        <v>45316</v>
      </c>
      <c r="B73" t="s">
        <v>14</v>
      </c>
      <c r="C73">
        <v>9</v>
      </c>
      <c r="D73">
        <v>35</v>
      </c>
      <c r="E73">
        <f t="shared" si="10"/>
        <v>315</v>
      </c>
      <c r="F73">
        <f t="shared" si="7"/>
        <v>315</v>
      </c>
      <c r="G73" t="s">
        <v>17</v>
      </c>
      <c r="H73">
        <v>200</v>
      </c>
      <c r="I73">
        <f t="shared" si="8"/>
        <v>115</v>
      </c>
      <c r="L73" s="6">
        <f t="shared" si="9"/>
        <v>315</v>
      </c>
      <c r="M73" s="16">
        <f t="shared" si="11"/>
        <v>0</v>
      </c>
    </row>
    <row r="74" spans="1:13" ht="14.4" x14ac:dyDescent="0.3">
      <c r="A74" s="15">
        <f t="shared" ca="1" si="6"/>
        <v>45307</v>
      </c>
      <c r="B74" t="s">
        <v>29</v>
      </c>
      <c r="C74">
        <v>10</v>
      </c>
      <c r="D74">
        <v>30</v>
      </c>
      <c r="E74">
        <f t="shared" si="10"/>
        <v>300</v>
      </c>
      <c r="F74">
        <f t="shared" si="7"/>
        <v>300</v>
      </c>
      <c r="G74" t="s">
        <v>15</v>
      </c>
      <c r="H74">
        <v>100</v>
      </c>
      <c r="I74">
        <f t="shared" si="8"/>
        <v>200</v>
      </c>
      <c r="J74" t="s">
        <v>30</v>
      </c>
      <c r="L74" s="6">
        <f t="shared" si="9"/>
        <v>300</v>
      </c>
      <c r="M74" s="16">
        <f t="shared" si="11"/>
        <v>0</v>
      </c>
    </row>
    <row r="75" spans="1:13" ht="14.4" x14ac:dyDescent="0.3">
      <c r="A75" s="15">
        <f t="shared" ca="1" si="6"/>
        <v>45370</v>
      </c>
      <c r="B75" t="s">
        <v>18</v>
      </c>
      <c r="C75">
        <v>4</v>
      </c>
      <c r="D75">
        <v>40</v>
      </c>
      <c r="E75">
        <f t="shared" si="10"/>
        <v>160</v>
      </c>
      <c r="F75">
        <f t="shared" si="7"/>
        <v>160</v>
      </c>
      <c r="G75" t="s">
        <v>17</v>
      </c>
      <c r="H75">
        <v>420</v>
      </c>
      <c r="I75">
        <f t="shared" si="8"/>
        <v>-260</v>
      </c>
      <c r="L75" s="6">
        <f t="shared" si="9"/>
        <v>160</v>
      </c>
      <c r="M75" s="16">
        <f t="shared" si="11"/>
        <v>0</v>
      </c>
    </row>
    <row r="76" spans="1:13" ht="14.4" x14ac:dyDescent="0.3">
      <c r="A76" s="15">
        <f t="shared" ca="1" si="6"/>
        <v>45377</v>
      </c>
      <c r="B76" t="s">
        <v>18</v>
      </c>
      <c r="C76">
        <v>9</v>
      </c>
      <c r="D76">
        <v>30</v>
      </c>
      <c r="E76">
        <f t="shared" si="10"/>
        <v>270</v>
      </c>
      <c r="F76">
        <f t="shared" si="7"/>
        <v>270</v>
      </c>
      <c r="G76" t="s">
        <v>15</v>
      </c>
      <c r="H76">
        <v>80</v>
      </c>
      <c r="I76">
        <f t="shared" si="8"/>
        <v>190</v>
      </c>
      <c r="L76" s="6">
        <f t="shared" si="9"/>
        <v>270</v>
      </c>
      <c r="M76" s="16">
        <f t="shared" si="11"/>
        <v>0</v>
      </c>
    </row>
    <row r="77" spans="1:13" ht="14.4" x14ac:dyDescent="0.3">
      <c r="A77" s="15">
        <f t="shared" ca="1" si="6"/>
        <v>45368</v>
      </c>
      <c r="B77" t="s">
        <v>21</v>
      </c>
      <c r="C77">
        <v>6</v>
      </c>
      <c r="D77">
        <v>40</v>
      </c>
      <c r="E77">
        <f t="shared" si="10"/>
        <v>240</v>
      </c>
      <c r="F77">
        <f t="shared" si="7"/>
        <v>240</v>
      </c>
      <c r="G77" t="s">
        <v>15</v>
      </c>
      <c r="H77">
        <v>340</v>
      </c>
      <c r="I77">
        <f t="shared" si="8"/>
        <v>-100</v>
      </c>
      <c r="L77" s="6">
        <f t="shared" si="9"/>
        <v>240</v>
      </c>
      <c r="M77" s="16">
        <f t="shared" si="11"/>
        <v>0</v>
      </c>
    </row>
    <row r="78" spans="1:13" ht="14.4" x14ac:dyDescent="0.3">
      <c r="A78" s="15">
        <f t="shared" ca="1" si="6"/>
        <v>45295</v>
      </c>
      <c r="B78" t="s">
        <v>29</v>
      </c>
      <c r="C78">
        <v>8</v>
      </c>
      <c r="D78">
        <v>30</v>
      </c>
      <c r="E78">
        <f t="shared" si="10"/>
        <v>240</v>
      </c>
      <c r="F78">
        <f t="shared" si="7"/>
        <v>240</v>
      </c>
      <c r="G78" t="s">
        <v>17</v>
      </c>
      <c r="H78">
        <v>120</v>
      </c>
      <c r="I78">
        <f t="shared" si="8"/>
        <v>120</v>
      </c>
      <c r="L78" s="6">
        <f t="shared" si="9"/>
        <v>240</v>
      </c>
      <c r="M78" s="16">
        <f t="shared" si="11"/>
        <v>0</v>
      </c>
    </row>
    <row r="79" spans="1:13" ht="14.4" x14ac:dyDescent="0.3">
      <c r="A79" s="15">
        <f t="shared" ca="1" si="6"/>
        <v>45302</v>
      </c>
      <c r="B79" t="s">
        <v>18</v>
      </c>
      <c r="C79">
        <v>9</v>
      </c>
      <c r="D79">
        <v>15</v>
      </c>
      <c r="E79">
        <f t="shared" si="10"/>
        <v>135</v>
      </c>
      <c r="F79">
        <f t="shared" si="7"/>
        <v>135</v>
      </c>
      <c r="G79" t="s">
        <v>19</v>
      </c>
      <c r="H79">
        <v>120</v>
      </c>
      <c r="I79">
        <f t="shared" si="8"/>
        <v>15</v>
      </c>
      <c r="L79" s="6">
        <f t="shared" si="9"/>
        <v>135</v>
      </c>
      <c r="M79" s="16">
        <f t="shared" si="11"/>
        <v>0</v>
      </c>
    </row>
    <row r="80" spans="1:13" ht="14.4" x14ac:dyDescent="0.3">
      <c r="A80" s="15">
        <f t="shared" ca="1" si="6"/>
        <v>45339</v>
      </c>
      <c r="B80" t="s">
        <v>14</v>
      </c>
      <c r="C80">
        <v>7</v>
      </c>
      <c r="D80">
        <v>30</v>
      </c>
      <c r="E80">
        <f t="shared" si="10"/>
        <v>210</v>
      </c>
      <c r="F80">
        <f t="shared" si="7"/>
        <v>210</v>
      </c>
      <c r="G80" t="s">
        <v>4</v>
      </c>
      <c r="H80">
        <v>8978</v>
      </c>
      <c r="I80">
        <f t="shared" si="8"/>
        <v>-8768</v>
      </c>
      <c r="L80" s="6">
        <f t="shared" si="9"/>
        <v>210</v>
      </c>
      <c r="M80" s="16">
        <f t="shared" si="11"/>
        <v>0</v>
      </c>
    </row>
    <row r="81" spans="1:13" ht="14.4" x14ac:dyDescent="0.3">
      <c r="A81" s="15">
        <f t="shared" ca="1" si="6"/>
        <v>45337</v>
      </c>
      <c r="B81" t="s">
        <v>18</v>
      </c>
      <c r="C81">
        <v>3</v>
      </c>
      <c r="D81">
        <v>40</v>
      </c>
      <c r="E81">
        <f t="shared" si="10"/>
        <v>120</v>
      </c>
      <c r="F81">
        <f t="shared" si="7"/>
        <v>120</v>
      </c>
      <c r="G81" t="s">
        <v>4</v>
      </c>
      <c r="H81">
        <v>100</v>
      </c>
      <c r="I81">
        <f t="shared" si="8"/>
        <v>20</v>
      </c>
      <c r="J81" t="s">
        <v>24</v>
      </c>
      <c r="L81" s="6">
        <f t="shared" si="9"/>
        <v>120</v>
      </c>
      <c r="M81" s="16">
        <f t="shared" si="11"/>
        <v>0</v>
      </c>
    </row>
    <row r="82" spans="1:13" ht="14.4" x14ac:dyDescent="0.3">
      <c r="A82" s="15">
        <f t="shared" ca="1" si="6"/>
        <v>45335</v>
      </c>
      <c r="B82" t="s">
        <v>14</v>
      </c>
      <c r="C82">
        <v>1</v>
      </c>
      <c r="D82">
        <v>30</v>
      </c>
      <c r="E82">
        <f t="shared" si="10"/>
        <v>30</v>
      </c>
      <c r="F82">
        <f t="shared" si="7"/>
        <v>30</v>
      </c>
      <c r="G82" t="s">
        <v>22</v>
      </c>
      <c r="H82">
        <v>20</v>
      </c>
      <c r="I82">
        <f t="shared" si="8"/>
        <v>10</v>
      </c>
      <c r="L82" s="6">
        <f t="shared" si="9"/>
        <v>30</v>
      </c>
      <c r="M82" s="16">
        <f t="shared" si="11"/>
        <v>0</v>
      </c>
    </row>
    <row r="83" spans="1:13" ht="14.4" x14ac:dyDescent="0.3">
      <c r="A83" s="15">
        <f t="shared" ca="1" si="6"/>
        <v>45325</v>
      </c>
      <c r="B83" t="s">
        <v>18</v>
      </c>
      <c r="C83">
        <v>6</v>
      </c>
      <c r="D83">
        <v>40</v>
      </c>
      <c r="E83">
        <f t="shared" si="10"/>
        <v>240</v>
      </c>
      <c r="F83">
        <f t="shared" si="7"/>
        <v>240</v>
      </c>
      <c r="G83" t="s">
        <v>19</v>
      </c>
      <c r="H83">
        <v>270</v>
      </c>
      <c r="I83">
        <f t="shared" si="8"/>
        <v>-30</v>
      </c>
      <c r="L83" s="6">
        <f t="shared" si="9"/>
        <v>240</v>
      </c>
      <c r="M83" s="16">
        <f t="shared" si="11"/>
        <v>0</v>
      </c>
    </row>
    <row r="84" spans="1:13" ht="14.4" x14ac:dyDescent="0.3">
      <c r="A84" s="15">
        <f t="shared" ca="1" si="6"/>
        <v>45307</v>
      </c>
      <c r="B84" t="s">
        <v>14</v>
      </c>
      <c r="C84">
        <v>8</v>
      </c>
      <c r="D84">
        <v>30</v>
      </c>
      <c r="E84">
        <f t="shared" si="10"/>
        <v>240</v>
      </c>
      <c r="F84">
        <f t="shared" si="7"/>
        <v>240</v>
      </c>
      <c r="G84" t="s">
        <v>4</v>
      </c>
      <c r="H84">
        <v>420</v>
      </c>
      <c r="I84">
        <f t="shared" si="8"/>
        <v>-180</v>
      </c>
      <c r="L84" s="6">
        <f t="shared" si="9"/>
        <v>240</v>
      </c>
      <c r="M84" s="16">
        <f t="shared" si="11"/>
        <v>0</v>
      </c>
    </row>
    <row r="85" spans="1:13" ht="14.4" x14ac:dyDescent="0.3">
      <c r="A85" s="15">
        <f t="shared" ca="1" si="6"/>
        <v>45321</v>
      </c>
      <c r="B85" t="s">
        <v>29</v>
      </c>
      <c r="C85">
        <v>6</v>
      </c>
      <c r="D85">
        <v>15</v>
      </c>
      <c r="E85">
        <f t="shared" si="10"/>
        <v>90</v>
      </c>
      <c r="F85">
        <f t="shared" si="7"/>
        <v>90</v>
      </c>
      <c r="G85" t="s">
        <v>19</v>
      </c>
      <c r="H85">
        <v>20</v>
      </c>
      <c r="I85">
        <f t="shared" si="8"/>
        <v>70</v>
      </c>
      <c r="L85" s="6">
        <f t="shared" si="9"/>
        <v>90</v>
      </c>
      <c r="M85" s="16">
        <f t="shared" si="11"/>
        <v>0</v>
      </c>
    </row>
    <row r="86" spans="1:13" ht="14.4" x14ac:dyDescent="0.3">
      <c r="A86" s="15">
        <f t="shared" ca="1" si="6"/>
        <v>45319</v>
      </c>
      <c r="B86" t="s">
        <v>21</v>
      </c>
      <c r="C86">
        <v>9</v>
      </c>
      <c r="D86">
        <v>35</v>
      </c>
      <c r="E86">
        <f t="shared" si="10"/>
        <v>315</v>
      </c>
      <c r="F86">
        <f t="shared" si="7"/>
        <v>315</v>
      </c>
      <c r="G86" t="s">
        <v>4</v>
      </c>
      <c r="H86">
        <v>220</v>
      </c>
      <c r="I86">
        <f t="shared" si="8"/>
        <v>95</v>
      </c>
      <c r="L86" s="6">
        <f t="shared" si="9"/>
        <v>315</v>
      </c>
      <c r="M86" s="16">
        <f t="shared" si="11"/>
        <v>0</v>
      </c>
    </row>
    <row r="87" spans="1:13" ht="14.4" x14ac:dyDescent="0.3">
      <c r="A87" s="15">
        <f t="shared" ca="1" si="6"/>
        <v>45309</v>
      </c>
      <c r="B87" t="s">
        <v>28</v>
      </c>
      <c r="C87">
        <v>7</v>
      </c>
      <c r="D87">
        <v>50</v>
      </c>
      <c r="E87">
        <f t="shared" si="10"/>
        <v>350</v>
      </c>
      <c r="F87">
        <f t="shared" si="7"/>
        <v>350</v>
      </c>
      <c r="G87" t="s">
        <v>15</v>
      </c>
      <c r="H87">
        <v>300</v>
      </c>
      <c r="I87">
        <f t="shared" si="8"/>
        <v>50</v>
      </c>
      <c r="L87" s="6">
        <f t="shared" si="9"/>
        <v>350</v>
      </c>
      <c r="M87" s="16">
        <f t="shared" si="11"/>
        <v>0</v>
      </c>
    </row>
    <row r="88" spans="1:13" ht="14.4" x14ac:dyDescent="0.3">
      <c r="A88" s="15">
        <f t="shared" ca="1" si="6"/>
        <v>45307</v>
      </c>
      <c r="B88" t="s">
        <v>14</v>
      </c>
      <c r="C88">
        <v>8</v>
      </c>
      <c r="D88">
        <v>30</v>
      </c>
      <c r="E88">
        <f t="shared" si="10"/>
        <v>240</v>
      </c>
      <c r="F88">
        <f t="shared" si="7"/>
        <v>240</v>
      </c>
      <c r="G88" t="s">
        <v>19</v>
      </c>
      <c r="H88">
        <v>80</v>
      </c>
      <c r="I88">
        <f t="shared" si="8"/>
        <v>160</v>
      </c>
      <c r="L88" s="6">
        <f t="shared" si="9"/>
        <v>240</v>
      </c>
      <c r="M88" s="16">
        <f t="shared" si="11"/>
        <v>0</v>
      </c>
    </row>
    <row r="89" spans="1:13" ht="14.4" x14ac:dyDescent="0.3">
      <c r="A89" s="15">
        <f t="shared" ca="1" si="6"/>
        <v>45297</v>
      </c>
      <c r="B89" t="s">
        <v>28</v>
      </c>
      <c r="C89">
        <v>6</v>
      </c>
      <c r="D89">
        <v>35</v>
      </c>
      <c r="E89">
        <f t="shared" si="10"/>
        <v>210</v>
      </c>
      <c r="F89">
        <f t="shared" si="7"/>
        <v>210</v>
      </c>
      <c r="G89" t="s">
        <v>4</v>
      </c>
      <c r="H89">
        <v>530</v>
      </c>
      <c r="I89">
        <f t="shared" si="8"/>
        <v>-320</v>
      </c>
      <c r="L89" s="6">
        <v>200</v>
      </c>
      <c r="M89" s="16">
        <f t="shared" si="11"/>
        <v>-10</v>
      </c>
    </row>
    <row r="90" spans="1:13" ht="14.4" x14ac:dyDescent="0.3">
      <c r="A90" s="15">
        <f t="shared" ca="1" si="6"/>
        <v>45287</v>
      </c>
      <c r="B90" t="s">
        <v>29</v>
      </c>
      <c r="C90">
        <v>1</v>
      </c>
      <c r="D90">
        <v>50</v>
      </c>
      <c r="E90">
        <f t="shared" si="10"/>
        <v>50</v>
      </c>
      <c r="F90">
        <f t="shared" si="7"/>
        <v>50</v>
      </c>
      <c r="G90" t="s">
        <v>19</v>
      </c>
      <c r="H90">
        <v>770</v>
      </c>
      <c r="I90">
        <f t="shared" si="8"/>
        <v>-720</v>
      </c>
      <c r="L90" s="6">
        <f t="shared" si="9"/>
        <v>50</v>
      </c>
      <c r="M90" s="16">
        <f t="shared" si="11"/>
        <v>0</v>
      </c>
    </row>
    <row r="91" spans="1:13" ht="14.4" x14ac:dyDescent="0.3">
      <c r="A91" s="15">
        <f t="shared" ca="1" si="6"/>
        <v>45285</v>
      </c>
      <c r="B91" t="s">
        <v>29</v>
      </c>
      <c r="C91">
        <v>4</v>
      </c>
      <c r="D91">
        <v>40</v>
      </c>
      <c r="E91">
        <f t="shared" si="10"/>
        <v>160</v>
      </c>
      <c r="F91">
        <f t="shared" si="7"/>
        <v>160</v>
      </c>
      <c r="G91" t="s">
        <v>4</v>
      </c>
      <c r="H91">
        <v>70</v>
      </c>
      <c r="I91">
        <f t="shared" si="8"/>
        <v>90</v>
      </c>
      <c r="L91" s="6">
        <f t="shared" si="9"/>
        <v>160</v>
      </c>
      <c r="M91" s="16">
        <f t="shared" si="11"/>
        <v>0</v>
      </c>
    </row>
    <row r="92" spans="1:13" ht="14.4" x14ac:dyDescent="0.3">
      <c r="A92" s="15">
        <f t="shared" ca="1" si="6"/>
        <v>45267</v>
      </c>
      <c r="B92" t="s">
        <v>21</v>
      </c>
      <c r="C92">
        <v>3</v>
      </c>
      <c r="D92">
        <v>35</v>
      </c>
      <c r="E92">
        <f t="shared" si="10"/>
        <v>105</v>
      </c>
      <c r="F92">
        <f t="shared" si="7"/>
        <v>105</v>
      </c>
      <c r="G92" t="s">
        <v>22</v>
      </c>
      <c r="H92">
        <v>80</v>
      </c>
      <c r="I92">
        <f t="shared" si="8"/>
        <v>25</v>
      </c>
      <c r="L92" s="6">
        <f t="shared" si="9"/>
        <v>105</v>
      </c>
      <c r="M92" s="16">
        <f t="shared" si="11"/>
        <v>0</v>
      </c>
    </row>
    <row r="93" spans="1:13" ht="14.4" x14ac:dyDescent="0.3">
      <c r="A93" s="15">
        <f t="shared" ca="1" si="6"/>
        <v>45257</v>
      </c>
      <c r="B93" t="s">
        <v>14</v>
      </c>
      <c r="C93">
        <v>1</v>
      </c>
      <c r="D93">
        <v>35</v>
      </c>
      <c r="E93">
        <f t="shared" si="10"/>
        <v>35</v>
      </c>
      <c r="F93">
        <f t="shared" si="7"/>
        <v>35</v>
      </c>
      <c r="G93" t="s">
        <v>4</v>
      </c>
      <c r="H93">
        <v>40</v>
      </c>
      <c r="I93">
        <f t="shared" si="8"/>
        <v>-5</v>
      </c>
      <c r="L93" s="6">
        <v>45</v>
      </c>
      <c r="M93" s="16">
        <f t="shared" si="11"/>
        <v>10</v>
      </c>
    </row>
    <row r="94" spans="1:13" ht="14.4" x14ac:dyDescent="0.3">
      <c r="A94" s="15">
        <f t="shared" ca="1" si="6"/>
        <v>45255</v>
      </c>
      <c r="B94" t="s">
        <v>18</v>
      </c>
      <c r="C94">
        <v>3</v>
      </c>
      <c r="D94">
        <v>50</v>
      </c>
      <c r="E94">
        <f t="shared" si="10"/>
        <v>150</v>
      </c>
      <c r="F94">
        <f t="shared" si="7"/>
        <v>150</v>
      </c>
      <c r="G94" t="s">
        <v>4</v>
      </c>
      <c r="H94">
        <v>300</v>
      </c>
      <c r="I94">
        <f t="shared" si="8"/>
        <v>-150</v>
      </c>
      <c r="L94" s="6">
        <f t="shared" si="9"/>
        <v>150</v>
      </c>
      <c r="M94" s="16">
        <f t="shared" si="11"/>
        <v>0</v>
      </c>
    </row>
    <row r="95" spans="1:13" ht="14.4" x14ac:dyDescent="0.3">
      <c r="A95" s="15">
        <f t="shared" ca="1" si="6"/>
        <v>45237</v>
      </c>
      <c r="B95" t="s">
        <v>28</v>
      </c>
      <c r="C95">
        <v>4</v>
      </c>
      <c r="D95">
        <v>40</v>
      </c>
      <c r="E95">
        <f t="shared" si="10"/>
        <v>160</v>
      </c>
      <c r="F95">
        <f t="shared" si="7"/>
        <v>160</v>
      </c>
      <c r="G95" t="s">
        <v>15</v>
      </c>
      <c r="H95">
        <v>150</v>
      </c>
      <c r="I95">
        <f t="shared" si="8"/>
        <v>10</v>
      </c>
      <c r="L95" s="6">
        <f t="shared" si="9"/>
        <v>160</v>
      </c>
      <c r="M95" s="16">
        <f t="shared" si="11"/>
        <v>0</v>
      </c>
    </row>
    <row r="96" spans="1:13" ht="14.4" x14ac:dyDescent="0.3">
      <c r="A96" s="15">
        <f t="shared" ca="1" si="6"/>
        <v>45267</v>
      </c>
      <c r="B96" t="s">
        <v>28</v>
      </c>
      <c r="C96">
        <v>1</v>
      </c>
      <c r="D96">
        <v>30</v>
      </c>
      <c r="E96">
        <f t="shared" si="10"/>
        <v>30</v>
      </c>
      <c r="F96">
        <f t="shared" si="7"/>
        <v>30</v>
      </c>
      <c r="G96" t="s">
        <v>4</v>
      </c>
      <c r="H96">
        <v>20</v>
      </c>
      <c r="I96">
        <f t="shared" si="8"/>
        <v>10</v>
      </c>
      <c r="L96" s="6">
        <f t="shared" si="9"/>
        <v>30</v>
      </c>
      <c r="M96" s="16">
        <f t="shared" si="11"/>
        <v>0</v>
      </c>
    </row>
    <row r="97" spans="1:13" ht="14.4" x14ac:dyDescent="0.3">
      <c r="A97" s="15">
        <f t="shared" ca="1" si="6"/>
        <v>45289</v>
      </c>
      <c r="B97" t="s">
        <v>21</v>
      </c>
      <c r="C97">
        <v>9</v>
      </c>
      <c r="D97">
        <v>50</v>
      </c>
      <c r="E97">
        <f t="shared" si="10"/>
        <v>450</v>
      </c>
      <c r="F97">
        <f t="shared" si="7"/>
        <v>450</v>
      </c>
      <c r="G97" t="s">
        <v>22</v>
      </c>
      <c r="H97">
        <v>400</v>
      </c>
      <c r="I97">
        <f t="shared" si="8"/>
        <v>50</v>
      </c>
      <c r="L97" s="6">
        <f t="shared" si="9"/>
        <v>450</v>
      </c>
      <c r="M97" s="16">
        <f t="shared" si="11"/>
        <v>0</v>
      </c>
    </row>
    <row r="98" spans="1:13" ht="14.4" x14ac:dyDescent="0.3">
      <c r="A98" s="15">
        <f t="shared" ca="1" si="6"/>
        <v>45247</v>
      </c>
      <c r="B98" t="s">
        <v>14</v>
      </c>
      <c r="C98">
        <v>2</v>
      </c>
      <c r="D98">
        <v>40</v>
      </c>
      <c r="E98">
        <f t="shared" si="10"/>
        <v>80</v>
      </c>
      <c r="F98">
        <f t="shared" si="7"/>
        <v>80</v>
      </c>
      <c r="G98" t="s">
        <v>22</v>
      </c>
      <c r="H98">
        <v>140</v>
      </c>
      <c r="I98">
        <f t="shared" si="8"/>
        <v>-60</v>
      </c>
      <c r="L98" s="6">
        <f t="shared" si="9"/>
        <v>80</v>
      </c>
      <c r="M98" s="16">
        <f t="shared" si="11"/>
        <v>0</v>
      </c>
    </row>
    <row r="99" spans="1:13" ht="14.4" x14ac:dyDescent="0.3">
      <c r="A99" s="15">
        <f t="shared" ca="1" si="6"/>
        <v>45229</v>
      </c>
      <c r="B99" t="s">
        <v>14</v>
      </c>
      <c r="C99">
        <v>9</v>
      </c>
      <c r="D99">
        <v>35</v>
      </c>
      <c r="E99">
        <f t="shared" si="10"/>
        <v>315</v>
      </c>
      <c r="F99">
        <f t="shared" si="7"/>
        <v>315</v>
      </c>
      <c r="G99" t="s">
        <v>17</v>
      </c>
      <c r="H99">
        <v>200</v>
      </c>
      <c r="I99">
        <f t="shared" si="8"/>
        <v>115</v>
      </c>
      <c r="L99" s="6">
        <f t="shared" si="9"/>
        <v>315</v>
      </c>
      <c r="M99" s="16">
        <f t="shared" si="11"/>
        <v>0</v>
      </c>
    </row>
    <row r="100" spans="1:13" ht="14.4" x14ac:dyDescent="0.3">
      <c r="A100" s="15">
        <f t="shared" ca="1" si="6"/>
        <v>45259</v>
      </c>
      <c r="B100" t="s">
        <v>29</v>
      </c>
      <c r="C100">
        <v>9</v>
      </c>
      <c r="D100">
        <v>30</v>
      </c>
      <c r="E100">
        <f t="shared" si="10"/>
        <v>270</v>
      </c>
      <c r="F100">
        <f t="shared" si="7"/>
        <v>270</v>
      </c>
      <c r="G100" t="s">
        <v>15</v>
      </c>
      <c r="H100">
        <v>100</v>
      </c>
      <c r="I100">
        <f t="shared" si="8"/>
        <v>170</v>
      </c>
      <c r="J100" t="s">
        <v>30</v>
      </c>
      <c r="L100" s="6">
        <f t="shared" si="9"/>
        <v>270</v>
      </c>
      <c r="M100" s="16">
        <f t="shared" si="11"/>
        <v>0</v>
      </c>
    </row>
    <row r="101" spans="1:13" ht="14.4" x14ac:dyDescent="0.3">
      <c r="A101" s="15">
        <f t="shared" ca="1" si="6"/>
        <v>45209</v>
      </c>
      <c r="B101" t="s">
        <v>18</v>
      </c>
      <c r="C101">
        <v>10</v>
      </c>
      <c r="D101">
        <v>40</v>
      </c>
      <c r="E101">
        <f t="shared" si="10"/>
        <v>400</v>
      </c>
      <c r="F101">
        <f t="shared" si="7"/>
        <v>400</v>
      </c>
      <c r="G101" t="s">
        <v>17</v>
      </c>
      <c r="H101">
        <v>420</v>
      </c>
      <c r="I101">
        <f t="shared" si="8"/>
        <v>-20</v>
      </c>
      <c r="L101" s="6">
        <f t="shared" si="9"/>
        <v>400</v>
      </c>
      <c r="M101" s="16">
        <f t="shared" si="11"/>
        <v>0</v>
      </c>
    </row>
    <row r="102" spans="1:13" ht="14.4" x14ac:dyDescent="0.3">
      <c r="A102" s="15">
        <f t="shared" ca="1" si="6"/>
        <v>45207</v>
      </c>
      <c r="B102" t="s">
        <v>18</v>
      </c>
      <c r="C102">
        <v>6</v>
      </c>
      <c r="D102">
        <v>30</v>
      </c>
      <c r="E102">
        <f t="shared" si="10"/>
        <v>180</v>
      </c>
      <c r="F102">
        <f t="shared" si="7"/>
        <v>180</v>
      </c>
      <c r="G102" t="s">
        <v>15</v>
      </c>
      <c r="H102">
        <v>80</v>
      </c>
      <c r="I102">
        <f t="shared" si="8"/>
        <v>100</v>
      </c>
      <c r="L102" s="6">
        <f t="shared" si="9"/>
        <v>180</v>
      </c>
      <c r="M102" s="16">
        <f t="shared" si="11"/>
        <v>0</v>
      </c>
    </row>
    <row r="103" spans="1:13" ht="14.4" x14ac:dyDescent="0.3">
      <c r="A103" s="15">
        <f t="shared" ca="1" si="6"/>
        <v>45261</v>
      </c>
      <c r="B103" t="s">
        <v>21</v>
      </c>
      <c r="C103">
        <v>1</v>
      </c>
      <c r="D103">
        <v>40</v>
      </c>
      <c r="E103">
        <f t="shared" si="10"/>
        <v>40</v>
      </c>
      <c r="F103">
        <f t="shared" si="7"/>
        <v>40</v>
      </c>
      <c r="G103" t="s">
        <v>15</v>
      </c>
      <c r="H103">
        <v>340</v>
      </c>
      <c r="I103">
        <f t="shared" si="8"/>
        <v>-300</v>
      </c>
      <c r="L103" s="6">
        <f t="shared" si="9"/>
        <v>40</v>
      </c>
      <c r="M103" s="16">
        <f t="shared" si="11"/>
        <v>0</v>
      </c>
    </row>
    <row r="104" spans="1:13" ht="14.4" x14ac:dyDescent="0.3">
      <c r="A104" s="15">
        <f t="shared" ca="1" si="6"/>
        <v>45291</v>
      </c>
      <c r="B104" t="s">
        <v>29</v>
      </c>
      <c r="C104">
        <v>8</v>
      </c>
      <c r="D104">
        <v>30</v>
      </c>
      <c r="E104">
        <f t="shared" si="10"/>
        <v>240</v>
      </c>
      <c r="F104">
        <f t="shared" si="7"/>
        <v>240</v>
      </c>
      <c r="G104" t="s">
        <v>17</v>
      </c>
      <c r="H104">
        <v>120</v>
      </c>
      <c r="I104">
        <f t="shared" si="8"/>
        <v>120</v>
      </c>
      <c r="L104" s="6">
        <f t="shared" si="9"/>
        <v>240</v>
      </c>
      <c r="M104" s="16">
        <f t="shared" si="11"/>
        <v>0</v>
      </c>
    </row>
    <row r="105" spans="1:13" ht="14.4" x14ac:dyDescent="0.3">
      <c r="A105" s="15">
        <f t="shared" ca="1" si="6"/>
        <v>45289</v>
      </c>
      <c r="B105" t="s">
        <v>18</v>
      </c>
      <c r="C105">
        <v>10</v>
      </c>
      <c r="D105">
        <v>15</v>
      </c>
      <c r="E105">
        <f t="shared" si="10"/>
        <v>150</v>
      </c>
      <c r="F105">
        <f t="shared" si="7"/>
        <v>150</v>
      </c>
      <c r="G105" t="s">
        <v>19</v>
      </c>
      <c r="H105">
        <v>120</v>
      </c>
      <c r="I105">
        <f t="shared" si="8"/>
        <v>30</v>
      </c>
      <c r="L105" s="6">
        <f t="shared" si="9"/>
        <v>150</v>
      </c>
      <c r="M105" s="16">
        <f t="shared" si="11"/>
        <v>0</v>
      </c>
    </row>
    <row r="106" spans="1:13" ht="14.4" x14ac:dyDescent="0.3">
      <c r="A106" s="15">
        <f t="shared" ca="1" si="6"/>
        <v>45223</v>
      </c>
      <c r="B106" t="s">
        <v>14</v>
      </c>
      <c r="C106">
        <v>5</v>
      </c>
      <c r="D106">
        <v>30</v>
      </c>
      <c r="E106">
        <f t="shared" si="10"/>
        <v>150</v>
      </c>
      <c r="F106">
        <f t="shared" si="7"/>
        <v>150</v>
      </c>
      <c r="G106" t="s">
        <v>4</v>
      </c>
      <c r="H106">
        <v>300</v>
      </c>
      <c r="I106">
        <f t="shared" si="8"/>
        <v>-150</v>
      </c>
      <c r="L106" s="6">
        <f t="shared" si="9"/>
        <v>150</v>
      </c>
      <c r="M106" s="16">
        <f t="shared" si="11"/>
        <v>0</v>
      </c>
    </row>
    <row r="107" spans="1:13" ht="14.4" x14ac:dyDescent="0.3">
      <c r="A107" s="15">
        <f t="shared" ref="A107:A131" ca="1" si="12">A69-ROW()</f>
        <v>45253</v>
      </c>
      <c r="B107" t="s">
        <v>18</v>
      </c>
      <c r="C107">
        <v>5</v>
      </c>
      <c r="D107">
        <v>40</v>
      </c>
      <c r="E107">
        <f t="shared" si="10"/>
        <v>200</v>
      </c>
      <c r="F107">
        <f t="shared" ref="F107:F131" si="13">E107</f>
        <v>200</v>
      </c>
      <c r="G107" t="s">
        <v>4</v>
      </c>
      <c r="H107">
        <v>100</v>
      </c>
      <c r="I107">
        <f t="shared" ref="I107:I131" si="14">E107-H107</f>
        <v>100</v>
      </c>
      <c r="J107" t="s">
        <v>24</v>
      </c>
      <c r="L107" s="6">
        <f t="shared" si="9"/>
        <v>200</v>
      </c>
      <c r="M107" s="16">
        <f t="shared" si="11"/>
        <v>0</v>
      </c>
    </row>
    <row r="108" spans="1:13" ht="14.4" x14ac:dyDescent="0.3">
      <c r="A108" s="15">
        <f t="shared" ca="1" si="12"/>
        <v>45283</v>
      </c>
      <c r="B108" t="s">
        <v>14</v>
      </c>
      <c r="C108">
        <v>8</v>
      </c>
      <c r="D108">
        <v>30</v>
      </c>
      <c r="E108">
        <f t="shared" si="10"/>
        <v>240</v>
      </c>
      <c r="F108">
        <f t="shared" si="13"/>
        <v>240</v>
      </c>
      <c r="G108" t="s">
        <v>22</v>
      </c>
      <c r="H108">
        <v>20</v>
      </c>
      <c r="I108">
        <f t="shared" si="14"/>
        <v>220</v>
      </c>
      <c r="L108" s="6">
        <f t="shared" si="9"/>
        <v>240</v>
      </c>
      <c r="M108" s="16">
        <f t="shared" si="11"/>
        <v>0</v>
      </c>
    </row>
    <row r="109" spans="1:13" ht="14.4" x14ac:dyDescent="0.3">
      <c r="A109" s="15">
        <f t="shared" ca="1" si="12"/>
        <v>45265</v>
      </c>
      <c r="B109" t="s">
        <v>18</v>
      </c>
      <c r="C109">
        <v>8</v>
      </c>
      <c r="D109">
        <v>40</v>
      </c>
      <c r="E109">
        <f t="shared" si="10"/>
        <v>320</v>
      </c>
      <c r="F109">
        <f t="shared" si="13"/>
        <v>320</v>
      </c>
      <c r="G109" t="s">
        <v>19</v>
      </c>
      <c r="H109">
        <v>270</v>
      </c>
      <c r="I109">
        <f t="shared" si="14"/>
        <v>50</v>
      </c>
      <c r="L109" s="6">
        <f t="shared" si="9"/>
        <v>320</v>
      </c>
      <c r="M109" s="16">
        <f t="shared" si="11"/>
        <v>0</v>
      </c>
    </row>
    <row r="110" spans="1:13" ht="14.4" x14ac:dyDescent="0.3">
      <c r="A110" s="15">
        <f t="shared" ca="1" si="12"/>
        <v>45279</v>
      </c>
      <c r="B110" t="s">
        <v>14</v>
      </c>
      <c r="C110">
        <v>8</v>
      </c>
      <c r="D110">
        <v>30</v>
      </c>
      <c r="E110">
        <f t="shared" si="10"/>
        <v>240</v>
      </c>
      <c r="F110">
        <f t="shared" si="13"/>
        <v>240</v>
      </c>
      <c r="G110" t="s">
        <v>4</v>
      </c>
      <c r="H110">
        <v>420</v>
      </c>
      <c r="I110">
        <f t="shared" si="14"/>
        <v>-180</v>
      </c>
      <c r="L110" s="6">
        <f t="shared" si="9"/>
        <v>240</v>
      </c>
      <c r="M110" s="16">
        <f t="shared" si="11"/>
        <v>0</v>
      </c>
    </row>
    <row r="111" spans="1:13" ht="14.4" x14ac:dyDescent="0.3">
      <c r="A111" s="15">
        <f t="shared" ca="1" si="12"/>
        <v>45205</v>
      </c>
      <c r="B111" t="s">
        <v>29</v>
      </c>
      <c r="C111">
        <v>9</v>
      </c>
      <c r="D111">
        <v>15</v>
      </c>
      <c r="E111">
        <f t="shared" si="10"/>
        <v>135</v>
      </c>
      <c r="F111">
        <f t="shared" si="13"/>
        <v>135</v>
      </c>
      <c r="G111" t="s">
        <v>19</v>
      </c>
      <c r="H111">
        <v>20</v>
      </c>
      <c r="I111">
        <f t="shared" si="14"/>
        <v>115</v>
      </c>
      <c r="L111" s="6">
        <f t="shared" si="9"/>
        <v>135</v>
      </c>
      <c r="M111" s="16">
        <f t="shared" si="11"/>
        <v>0</v>
      </c>
    </row>
    <row r="112" spans="1:13" ht="14.4" x14ac:dyDescent="0.3">
      <c r="A112" s="15">
        <f t="shared" ca="1" si="12"/>
        <v>45195</v>
      </c>
      <c r="B112" t="s">
        <v>21</v>
      </c>
      <c r="C112">
        <v>5</v>
      </c>
      <c r="D112">
        <v>35</v>
      </c>
      <c r="E112">
        <f t="shared" si="10"/>
        <v>175</v>
      </c>
      <c r="F112">
        <f t="shared" si="13"/>
        <v>175</v>
      </c>
      <c r="G112" t="s">
        <v>4</v>
      </c>
      <c r="H112">
        <v>220</v>
      </c>
      <c r="I112">
        <f t="shared" si="14"/>
        <v>-45</v>
      </c>
      <c r="L112" s="6">
        <f t="shared" si="9"/>
        <v>175</v>
      </c>
      <c r="M112" s="16">
        <f t="shared" si="11"/>
        <v>0</v>
      </c>
    </row>
    <row r="113" spans="1:13" ht="14.4" x14ac:dyDescent="0.3">
      <c r="A113" s="15">
        <f t="shared" ca="1" si="12"/>
        <v>45257</v>
      </c>
      <c r="B113" t="s">
        <v>28</v>
      </c>
      <c r="C113">
        <v>8</v>
      </c>
      <c r="D113">
        <v>50</v>
      </c>
      <c r="E113">
        <f t="shared" si="10"/>
        <v>400</v>
      </c>
      <c r="F113">
        <f t="shared" si="13"/>
        <v>400</v>
      </c>
      <c r="G113" t="s">
        <v>15</v>
      </c>
      <c r="H113">
        <v>300</v>
      </c>
      <c r="I113">
        <f t="shared" si="14"/>
        <v>100</v>
      </c>
      <c r="L113" s="6">
        <f t="shared" si="9"/>
        <v>400</v>
      </c>
      <c r="M113" s="16">
        <f t="shared" si="11"/>
        <v>0</v>
      </c>
    </row>
    <row r="114" spans="1:13" ht="14.4" x14ac:dyDescent="0.3">
      <c r="A114" s="15">
        <f t="shared" ca="1" si="12"/>
        <v>45263</v>
      </c>
      <c r="B114" t="s">
        <v>14</v>
      </c>
      <c r="C114">
        <v>1</v>
      </c>
      <c r="D114">
        <v>30</v>
      </c>
      <c r="E114">
        <f t="shared" si="10"/>
        <v>30</v>
      </c>
      <c r="F114">
        <f t="shared" si="13"/>
        <v>30</v>
      </c>
      <c r="G114" t="s">
        <v>19</v>
      </c>
      <c r="H114">
        <v>80</v>
      </c>
      <c r="I114">
        <f t="shared" si="14"/>
        <v>-50</v>
      </c>
      <c r="L114" s="6">
        <f t="shared" si="9"/>
        <v>30</v>
      </c>
      <c r="M114" s="16">
        <f t="shared" si="11"/>
        <v>0</v>
      </c>
    </row>
    <row r="115" spans="1:13" ht="14.4" x14ac:dyDescent="0.3">
      <c r="A115" s="15">
        <f t="shared" ca="1" si="12"/>
        <v>45253</v>
      </c>
      <c r="B115" t="s">
        <v>28</v>
      </c>
      <c r="C115">
        <v>3</v>
      </c>
      <c r="D115">
        <v>35</v>
      </c>
      <c r="E115">
        <f t="shared" si="10"/>
        <v>105</v>
      </c>
      <c r="F115">
        <f t="shared" si="13"/>
        <v>105</v>
      </c>
      <c r="G115" t="s">
        <v>4</v>
      </c>
      <c r="H115">
        <v>530</v>
      </c>
      <c r="I115">
        <f t="shared" si="14"/>
        <v>-425</v>
      </c>
      <c r="L115" s="6">
        <f t="shared" si="9"/>
        <v>105</v>
      </c>
      <c r="M115" s="16">
        <f t="shared" si="11"/>
        <v>0</v>
      </c>
    </row>
    <row r="116" spans="1:13" ht="14.4" x14ac:dyDescent="0.3">
      <c r="A116" s="15">
        <f t="shared" ca="1" si="12"/>
        <v>45179</v>
      </c>
      <c r="B116" t="s">
        <v>29</v>
      </c>
      <c r="C116">
        <v>5</v>
      </c>
      <c r="D116">
        <v>50</v>
      </c>
      <c r="E116">
        <f t="shared" si="10"/>
        <v>250</v>
      </c>
      <c r="F116">
        <f t="shared" si="13"/>
        <v>250</v>
      </c>
      <c r="G116" t="s">
        <v>19</v>
      </c>
      <c r="H116">
        <v>770</v>
      </c>
      <c r="I116">
        <f t="shared" si="14"/>
        <v>-520</v>
      </c>
      <c r="L116" s="6">
        <f t="shared" si="9"/>
        <v>250</v>
      </c>
      <c r="M116" s="16">
        <f t="shared" si="11"/>
        <v>0</v>
      </c>
    </row>
    <row r="117" spans="1:13" ht="14.4" x14ac:dyDescent="0.3">
      <c r="A117" s="15">
        <f t="shared" ca="1" si="12"/>
        <v>45185</v>
      </c>
      <c r="B117" t="s">
        <v>29</v>
      </c>
      <c r="C117">
        <v>2</v>
      </c>
      <c r="D117">
        <v>40</v>
      </c>
      <c r="E117">
        <f t="shared" si="10"/>
        <v>80</v>
      </c>
      <c r="F117">
        <f t="shared" si="13"/>
        <v>80</v>
      </c>
      <c r="G117" t="s">
        <v>4</v>
      </c>
      <c r="H117">
        <v>70</v>
      </c>
      <c r="I117">
        <f t="shared" si="14"/>
        <v>10</v>
      </c>
      <c r="L117" s="6">
        <f t="shared" si="9"/>
        <v>80</v>
      </c>
      <c r="M117" s="16">
        <f t="shared" si="11"/>
        <v>0</v>
      </c>
    </row>
    <row r="118" spans="1:13" ht="14.4" x14ac:dyDescent="0.3">
      <c r="A118" s="15">
        <f t="shared" ca="1" si="12"/>
        <v>45221</v>
      </c>
      <c r="B118" t="s">
        <v>21</v>
      </c>
      <c r="C118">
        <v>9</v>
      </c>
      <c r="D118">
        <v>35</v>
      </c>
      <c r="E118">
        <f t="shared" si="10"/>
        <v>315</v>
      </c>
      <c r="F118">
        <f t="shared" si="13"/>
        <v>315</v>
      </c>
      <c r="G118" t="s">
        <v>22</v>
      </c>
      <c r="H118">
        <v>80</v>
      </c>
      <c r="I118">
        <f t="shared" si="14"/>
        <v>235</v>
      </c>
      <c r="L118" s="6">
        <f t="shared" si="9"/>
        <v>315</v>
      </c>
      <c r="M118" s="16">
        <f t="shared" si="11"/>
        <v>0</v>
      </c>
    </row>
    <row r="119" spans="1:13" ht="14.4" x14ac:dyDescent="0.3">
      <c r="A119" s="15">
        <f t="shared" ca="1" si="12"/>
        <v>45218</v>
      </c>
      <c r="B119" t="s">
        <v>14</v>
      </c>
      <c r="C119">
        <v>4</v>
      </c>
      <c r="D119">
        <v>35</v>
      </c>
      <c r="E119">
        <f t="shared" si="10"/>
        <v>140</v>
      </c>
      <c r="F119">
        <f t="shared" si="13"/>
        <v>140</v>
      </c>
      <c r="G119" t="s">
        <v>4</v>
      </c>
      <c r="H119">
        <v>40</v>
      </c>
      <c r="I119">
        <f t="shared" si="14"/>
        <v>100</v>
      </c>
      <c r="L119" s="6">
        <f>E119</f>
        <v>140</v>
      </c>
      <c r="M119" s="16">
        <f t="shared" si="11"/>
        <v>0</v>
      </c>
    </row>
    <row r="120" spans="1:13" ht="14.4" x14ac:dyDescent="0.3">
      <c r="A120" s="15">
        <f t="shared" ca="1" si="12"/>
        <v>45215</v>
      </c>
      <c r="B120" t="s">
        <v>18</v>
      </c>
      <c r="C120">
        <v>5</v>
      </c>
      <c r="D120">
        <v>50</v>
      </c>
      <c r="E120">
        <f t="shared" si="10"/>
        <v>250</v>
      </c>
      <c r="F120">
        <f t="shared" si="13"/>
        <v>250</v>
      </c>
      <c r="G120" t="s">
        <v>4</v>
      </c>
      <c r="H120">
        <v>300</v>
      </c>
      <c r="I120">
        <f t="shared" si="14"/>
        <v>-50</v>
      </c>
      <c r="L120" s="6">
        <v>260</v>
      </c>
      <c r="M120" s="16">
        <f t="shared" si="11"/>
        <v>10</v>
      </c>
    </row>
    <row r="121" spans="1:13" ht="14.4" x14ac:dyDescent="0.3">
      <c r="A121" s="15">
        <f t="shared" ca="1" si="12"/>
        <v>45204</v>
      </c>
      <c r="B121" t="s">
        <v>28</v>
      </c>
      <c r="C121">
        <v>5</v>
      </c>
      <c r="D121">
        <v>40</v>
      </c>
      <c r="E121">
        <f t="shared" si="10"/>
        <v>200</v>
      </c>
      <c r="F121">
        <f t="shared" si="13"/>
        <v>200</v>
      </c>
      <c r="G121" t="s">
        <v>15</v>
      </c>
      <c r="H121">
        <v>150</v>
      </c>
      <c r="I121">
        <f t="shared" si="14"/>
        <v>50</v>
      </c>
      <c r="L121" s="6">
        <f t="shared" ref="L121:L131" si="15">E121</f>
        <v>200</v>
      </c>
      <c r="M121" s="16">
        <f t="shared" si="11"/>
        <v>0</v>
      </c>
    </row>
    <row r="122" spans="1:13" ht="14.4" x14ac:dyDescent="0.3">
      <c r="A122" s="15">
        <f t="shared" ca="1" si="12"/>
        <v>45185</v>
      </c>
      <c r="B122" t="s">
        <v>28</v>
      </c>
      <c r="C122">
        <v>4</v>
      </c>
      <c r="D122">
        <v>30</v>
      </c>
      <c r="E122">
        <f t="shared" si="10"/>
        <v>120</v>
      </c>
      <c r="F122">
        <f t="shared" si="13"/>
        <v>120</v>
      </c>
      <c r="G122" t="s">
        <v>4</v>
      </c>
      <c r="H122">
        <v>20</v>
      </c>
      <c r="I122">
        <f t="shared" si="14"/>
        <v>100</v>
      </c>
      <c r="L122" s="6">
        <f t="shared" si="15"/>
        <v>120</v>
      </c>
      <c r="M122" s="16">
        <f t="shared" si="11"/>
        <v>0</v>
      </c>
    </row>
    <row r="123" spans="1:13" ht="14.4" x14ac:dyDescent="0.3">
      <c r="A123" s="15">
        <f t="shared" ca="1" si="12"/>
        <v>45198</v>
      </c>
      <c r="B123" t="s">
        <v>21</v>
      </c>
      <c r="C123">
        <v>1</v>
      </c>
      <c r="D123">
        <v>50</v>
      </c>
      <c r="E123">
        <f t="shared" si="10"/>
        <v>50</v>
      </c>
      <c r="F123">
        <f t="shared" si="13"/>
        <v>50</v>
      </c>
      <c r="G123" t="s">
        <v>22</v>
      </c>
      <c r="H123">
        <v>400</v>
      </c>
      <c r="I123">
        <f t="shared" si="14"/>
        <v>-350</v>
      </c>
      <c r="L123" s="6">
        <f t="shared" si="15"/>
        <v>50</v>
      </c>
      <c r="M123" s="16">
        <f t="shared" si="11"/>
        <v>0</v>
      </c>
    </row>
    <row r="124" spans="1:13" ht="14.4" x14ac:dyDescent="0.3">
      <c r="A124" s="15">
        <f t="shared" ca="1" si="12"/>
        <v>45195</v>
      </c>
      <c r="B124" t="s">
        <v>14</v>
      </c>
      <c r="C124">
        <v>7</v>
      </c>
      <c r="D124">
        <v>40</v>
      </c>
      <c r="E124">
        <f t="shared" si="10"/>
        <v>280</v>
      </c>
      <c r="F124">
        <f t="shared" si="13"/>
        <v>280</v>
      </c>
      <c r="G124" t="s">
        <v>22</v>
      </c>
      <c r="H124">
        <v>140</v>
      </c>
      <c r="I124">
        <f t="shared" si="14"/>
        <v>140</v>
      </c>
      <c r="L124" s="6">
        <f t="shared" si="15"/>
        <v>280</v>
      </c>
      <c r="M124" s="16">
        <f t="shared" si="11"/>
        <v>0</v>
      </c>
    </row>
    <row r="125" spans="1:13" ht="14.4" x14ac:dyDescent="0.3">
      <c r="A125" s="15">
        <f t="shared" ca="1" si="12"/>
        <v>45184</v>
      </c>
      <c r="B125" t="s">
        <v>14</v>
      </c>
      <c r="C125">
        <v>3</v>
      </c>
      <c r="D125">
        <v>35</v>
      </c>
      <c r="E125">
        <f t="shared" si="10"/>
        <v>105</v>
      </c>
      <c r="F125">
        <f t="shared" si="13"/>
        <v>105</v>
      </c>
      <c r="G125" t="s">
        <v>17</v>
      </c>
      <c r="H125">
        <v>200</v>
      </c>
      <c r="I125">
        <f t="shared" si="14"/>
        <v>-95</v>
      </c>
      <c r="L125" s="6">
        <f t="shared" si="15"/>
        <v>105</v>
      </c>
      <c r="M125" s="16">
        <f t="shared" si="11"/>
        <v>0</v>
      </c>
    </row>
    <row r="126" spans="1:13" ht="14.4" x14ac:dyDescent="0.3">
      <c r="A126" s="15">
        <f t="shared" ca="1" si="12"/>
        <v>45181</v>
      </c>
      <c r="B126" t="s">
        <v>29</v>
      </c>
      <c r="C126">
        <v>4</v>
      </c>
      <c r="D126">
        <v>30</v>
      </c>
      <c r="E126">
        <f t="shared" si="10"/>
        <v>120</v>
      </c>
      <c r="F126">
        <f t="shared" si="13"/>
        <v>120</v>
      </c>
      <c r="G126" t="s">
        <v>15</v>
      </c>
      <c r="H126">
        <v>100</v>
      </c>
      <c r="I126">
        <f t="shared" si="14"/>
        <v>20</v>
      </c>
      <c r="J126" t="s">
        <v>30</v>
      </c>
      <c r="L126" s="6">
        <v>125</v>
      </c>
      <c r="M126" s="16">
        <f t="shared" si="11"/>
        <v>5</v>
      </c>
    </row>
    <row r="127" spans="1:13" ht="14.4" x14ac:dyDescent="0.3">
      <c r="A127" s="15">
        <f t="shared" ca="1" si="12"/>
        <v>45170</v>
      </c>
      <c r="B127" t="s">
        <v>18</v>
      </c>
      <c r="C127">
        <v>1</v>
      </c>
      <c r="D127">
        <v>40</v>
      </c>
      <c r="E127">
        <f t="shared" si="10"/>
        <v>40</v>
      </c>
      <c r="F127">
        <f t="shared" si="13"/>
        <v>40</v>
      </c>
      <c r="G127" t="s">
        <v>17</v>
      </c>
      <c r="H127">
        <v>420</v>
      </c>
      <c r="I127">
        <f t="shared" si="14"/>
        <v>-380</v>
      </c>
      <c r="L127" s="6">
        <f t="shared" si="15"/>
        <v>40</v>
      </c>
      <c r="M127" s="16">
        <f t="shared" si="11"/>
        <v>0</v>
      </c>
    </row>
    <row r="128" spans="1:13" ht="14.4" x14ac:dyDescent="0.3">
      <c r="A128" s="15">
        <f t="shared" ca="1" si="12"/>
        <v>45159</v>
      </c>
      <c r="B128" t="s">
        <v>18</v>
      </c>
      <c r="C128">
        <v>3</v>
      </c>
      <c r="D128">
        <v>30</v>
      </c>
      <c r="E128">
        <f t="shared" si="10"/>
        <v>90</v>
      </c>
      <c r="F128">
        <f t="shared" si="13"/>
        <v>90</v>
      </c>
      <c r="G128" t="s">
        <v>15</v>
      </c>
      <c r="H128">
        <v>80</v>
      </c>
      <c r="I128">
        <f t="shared" si="14"/>
        <v>10</v>
      </c>
      <c r="L128" s="6">
        <f t="shared" si="15"/>
        <v>90</v>
      </c>
      <c r="M128" s="16">
        <f t="shared" si="11"/>
        <v>0</v>
      </c>
    </row>
    <row r="129" spans="1:13" ht="14.4" x14ac:dyDescent="0.3">
      <c r="A129" s="15">
        <f t="shared" ca="1" si="12"/>
        <v>45156</v>
      </c>
      <c r="B129" t="s">
        <v>21</v>
      </c>
      <c r="C129">
        <v>5</v>
      </c>
      <c r="D129">
        <v>40</v>
      </c>
      <c r="E129">
        <f t="shared" si="10"/>
        <v>200</v>
      </c>
      <c r="F129">
        <f t="shared" si="13"/>
        <v>200</v>
      </c>
      <c r="G129" t="s">
        <v>15</v>
      </c>
      <c r="H129">
        <v>340</v>
      </c>
      <c r="I129">
        <f t="shared" si="14"/>
        <v>-140</v>
      </c>
      <c r="L129" s="6">
        <f t="shared" si="15"/>
        <v>200</v>
      </c>
      <c r="M129" s="16">
        <f t="shared" si="11"/>
        <v>0</v>
      </c>
    </row>
    <row r="130" spans="1:13" ht="14.4" x14ac:dyDescent="0.3">
      <c r="A130" s="15">
        <f t="shared" ca="1" si="12"/>
        <v>45137</v>
      </c>
      <c r="B130" t="s">
        <v>29</v>
      </c>
      <c r="C130">
        <v>3</v>
      </c>
      <c r="D130">
        <v>30</v>
      </c>
      <c r="E130">
        <f t="shared" si="10"/>
        <v>90</v>
      </c>
      <c r="F130">
        <f t="shared" si="13"/>
        <v>90</v>
      </c>
      <c r="G130" t="s">
        <v>17</v>
      </c>
      <c r="H130">
        <v>120</v>
      </c>
      <c r="I130">
        <f t="shared" si="14"/>
        <v>-30</v>
      </c>
      <c r="L130" s="6">
        <f t="shared" si="15"/>
        <v>90</v>
      </c>
      <c r="M130" s="16">
        <f t="shared" si="11"/>
        <v>0</v>
      </c>
    </row>
    <row r="131" spans="1:13" ht="14.4" x14ac:dyDescent="0.3">
      <c r="A131" s="15">
        <f t="shared" ca="1" si="12"/>
        <v>45126</v>
      </c>
      <c r="B131" t="s">
        <v>18</v>
      </c>
      <c r="C131">
        <v>5</v>
      </c>
      <c r="D131">
        <v>15</v>
      </c>
      <c r="E131">
        <f t="shared" si="10"/>
        <v>75</v>
      </c>
      <c r="F131">
        <f t="shared" si="13"/>
        <v>75</v>
      </c>
      <c r="G131" t="s">
        <v>19</v>
      </c>
      <c r="H131">
        <v>120</v>
      </c>
      <c r="I131">
        <f t="shared" si="14"/>
        <v>-45</v>
      </c>
      <c r="L131" s="6">
        <f t="shared" si="15"/>
        <v>75</v>
      </c>
      <c r="M131" s="16">
        <f t="shared" si="11"/>
        <v>0</v>
      </c>
    </row>
    <row r="134" spans="1:13" ht="15" customHeight="1" x14ac:dyDescent="0.3">
      <c r="D134">
        <f>SUM(D4:D133)</f>
        <v>4640</v>
      </c>
      <c r="E134" cm="1">
        <f t="array" ref="E134">SUM(E4:E131)*SUM(LARGE(E123:E131,_xlfn.SEQUENCE(5)))</f>
        <v>17569500</v>
      </c>
    </row>
  </sheetData>
  <conditionalFormatting sqref="F4:F41">
    <cfRule type="dataBar" priority="10">
      <dataBar showValue="0">
        <cfvo type="min"/>
        <cfvo type="max"/>
        <color rgb="FF008AEF"/>
      </dataBar>
      <extLst>
        <ext xmlns:x14="http://schemas.microsoft.com/office/spreadsheetml/2009/9/main" uri="{B025F937-C7B1-47D3-B67F-A62EFF666E3E}">
          <x14:id>{7E83A81F-A7D3-4C5F-A90A-6C02CB8B3A7E}</x14:id>
        </ext>
      </extLst>
    </cfRule>
  </conditionalFormatting>
  <conditionalFormatting sqref="F42:F79">
    <cfRule type="dataBar" priority="8">
      <dataBar showValue="0">
        <cfvo type="min"/>
        <cfvo type="max"/>
        <color rgb="FF008AEF"/>
      </dataBar>
      <extLst>
        <ext xmlns:x14="http://schemas.microsoft.com/office/spreadsheetml/2009/9/main" uri="{B025F937-C7B1-47D3-B67F-A62EFF666E3E}">
          <x14:id>{C8FEB621-2A04-45D7-A6DD-D11DF6A54E0B}</x14:id>
        </ext>
      </extLst>
    </cfRule>
  </conditionalFormatting>
  <conditionalFormatting sqref="F80:F105">
    <cfRule type="dataBar" priority="6">
      <dataBar showValue="0">
        <cfvo type="min"/>
        <cfvo type="max"/>
        <color rgb="FF008AEF"/>
      </dataBar>
      <extLst>
        <ext xmlns:x14="http://schemas.microsoft.com/office/spreadsheetml/2009/9/main" uri="{B025F937-C7B1-47D3-B67F-A62EFF666E3E}">
          <x14:id>{09074887-3BB5-435F-8330-DF2A8877179A}</x14:id>
        </ext>
      </extLst>
    </cfRule>
  </conditionalFormatting>
  <conditionalFormatting sqref="F106:F131">
    <cfRule type="dataBar" priority="4">
      <dataBar showValue="0">
        <cfvo type="min"/>
        <cfvo type="max"/>
        <color rgb="FF008AEF"/>
      </dataBar>
      <extLst>
        <ext xmlns:x14="http://schemas.microsoft.com/office/spreadsheetml/2009/9/main" uri="{B025F937-C7B1-47D3-B67F-A62EFF666E3E}">
          <x14:id>{6D9F4857-CD1F-442E-9ECA-B373C250E5E9}</x14:id>
        </ext>
      </extLst>
    </cfRule>
  </conditionalFormatting>
  <conditionalFormatting sqref="I4:I41">
    <cfRule type="colorScale" priority="11">
      <colorScale>
        <cfvo type="min"/>
        <cfvo type="percentile" val="50"/>
        <cfvo type="max"/>
        <color rgb="FFF8696B"/>
        <color rgb="FFFFEB84"/>
        <color rgb="FF63BE7B"/>
      </colorScale>
    </cfRule>
  </conditionalFormatting>
  <conditionalFormatting sqref="I42:I79">
    <cfRule type="colorScale" priority="9">
      <colorScale>
        <cfvo type="min"/>
        <cfvo type="percentile" val="50"/>
        <cfvo type="max"/>
        <color rgb="FFF8696B"/>
        <color rgb="FFFFEB84"/>
        <color rgb="FF63BE7B"/>
      </colorScale>
    </cfRule>
  </conditionalFormatting>
  <conditionalFormatting sqref="I80:I105">
    <cfRule type="colorScale" priority="7">
      <colorScale>
        <cfvo type="min"/>
        <cfvo type="percentile" val="50"/>
        <cfvo type="max"/>
        <color rgb="FFF8696B"/>
        <color rgb="FFFFEB84"/>
        <color rgb="FF63BE7B"/>
      </colorScale>
    </cfRule>
  </conditionalFormatting>
  <conditionalFormatting sqref="I106:I131">
    <cfRule type="colorScale" priority="5">
      <colorScale>
        <cfvo type="min"/>
        <cfvo type="percentile" val="50"/>
        <cfvo type="max"/>
        <color rgb="FFF8696B"/>
        <color rgb="FFFFEB84"/>
        <color rgb="FF63BE7B"/>
      </colorScale>
    </cfRule>
  </conditionalFormatting>
  <conditionalFormatting sqref="M4:M131">
    <cfRule type="cellIs" dxfId="11" priority="2" operator="lessThan">
      <formula>0</formula>
    </cfRule>
    <cfRule type="cellIs" dxfId="10" priority="3" operator="greaterThan">
      <formula>0</formula>
    </cfRule>
  </conditionalFormatting>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E83A81F-A7D3-4C5F-A90A-6C02CB8B3A7E}">
            <x14:dataBar minLength="0" maxLength="100" border="1" negativeBarBorderColorSameAsPositive="0">
              <x14:cfvo type="autoMin"/>
              <x14:cfvo type="autoMax"/>
              <x14:borderColor rgb="FF008AEF"/>
              <x14:negativeFillColor rgb="FFFF0000"/>
              <x14:negativeBorderColor rgb="FFFF0000"/>
              <x14:axisColor rgb="FF000000"/>
            </x14:dataBar>
          </x14:cfRule>
          <xm:sqref>F4:F41</xm:sqref>
        </x14:conditionalFormatting>
        <x14:conditionalFormatting xmlns:xm="http://schemas.microsoft.com/office/excel/2006/main">
          <x14:cfRule type="dataBar" id="{C8FEB621-2A04-45D7-A6DD-D11DF6A54E0B}">
            <x14:dataBar minLength="0" maxLength="100" border="1" negativeBarBorderColorSameAsPositive="0">
              <x14:cfvo type="autoMin"/>
              <x14:cfvo type="autoMax"/>
              <x14:borderColor rgb="FF008AEF"/>
              <x14:negativeFillColor rgb="FFFF0000"/>
              <x14:negativeBorderColor rgb="FFFF0000"/>
              <x14:axisColor rgb="FF000000"/>
            </x14:dataBar>
          </x14:cfRule>
          <xm:sqref>F42:F79</xm:sqref>
        </x14:conditionalFormatting>
        <x14:conditionalFormatting xmlns:xm="http://schemas.microsoft.com/office/excel/2006/main">
          <x14:cfRule type="dataBar" id="{09074887-3BB5-435F-8330-DF2A8877179A}">
            <x14:dataBar minLength="0" maxLength="100" border="1" negativeBarBorderColorSameAsPositive="0">
              <x14:cfvo type="autoMin"/>
              <x14:cfvo type="autoMax"/>
              <x14:borderColor rgb="FF008AEF"/>
              <x14:negativeFillColor rgb="FFFF0000"/>
              <x14:negativeBorderColor rgb="FFFF0000"/>
              <x14:axisColor rgb="FF000000"/>
            </x14:dataBar>
          </x14:cfRule>
          <xm:sqref>F80:F105</xm:sqref>
        </x14:conditionalFormatting>
        <x14:conditionalFormatting xmlns:xm="http://schemas.microsoft.com/office/excel/2006/main">
          <x14:cfRule type="dataBar" id="{6D9F4857-CD1F-442E-9ECA-B373C250E5E9}">
            <x14:dataBar minLength="0" maxLength="100" border="1" negativeBarBorderColorSameAsPositive="0">
              <x14:cfvo type="autoMin"/>
              <x14:cfvo type="autoMax"/>
              <x14:borderColor rgb="FF008AEF"/>
              <x14:negativeFillColor rgb="FFFF0000"/>
              <x14:negativeBorderColor rgb="FFFF0000"/>
              <x14:axisColor rgb="FF000000"/>
            </x14:dataBar>
          </x14:cfRule>
          <xm:sqref>F106:F131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BB811-67E6-48B7-9A8E-45DFC451B34A}">
  <dimension ref="A1:D33"/>
  <sheetViews>
    <sheetView showGridLines="0" topLeftCell="A9" workbookViewId="0">
      <selection activeCell="B9" sqref="B9:C33"/>
    </sheetView>
  </sheetViews>
  <sheetFormatPr defaultRowHeight="14.4" x14ac:dyDescent="0.3"/>
  <cols>
    <col min="4" max="4" width="18.5546875" bestFit="1" customWidth="1"/>
  </cols>
  <sheetData>
    <row r="1" spans="1:4" x14ac:dyDescent="0.3">
      <c r="A1" s="39" t="s">
        <v>91</v>
      </c>
    </row>
    <row r="2" spans="1:4" x14ac:dyDescent="0.3">
      <c r="A2" s="39" t="s">
        <v>92</v>
      </c>
    </row>
    <row r="3" spans="1:4" x14ac:dyDescent="0.3">
      <c r="A3" s="39" t="s">
        <v>93</v>
      </c>
    </row>
    <row r="4" spans="1:4" x14ac:dyDescent="0.3">
      <c r="A4" s="39" t="s">
        <v>94</v>
      </c>
    </row>
    <row r="5" spans="1:4" x14ac:dyDescent="0.3">
      <c r="A5" s="39" t="s">
        <v>95</v>
      </c>
    </row>
    <row r="6" spans="1:4" x14ac:dyDescent="0.3">
      <c r="A6" s="39" t="s">
        <v>96</v>
      </c>
    </row>
    <row r="9" spans="1:4" x14ac:dyDescent="0.3">
      <c r="A9" t="s">
        <v>97</v>
      </c>
      <c r="B9" t="s">
        <v>26</v>
      </c>
      <c r="C9" t="s">
        <v>34</v>
      </c>
      <c r="D9" t="s">
        <v>104</v>
      </c>
    </row>
    <row r="10" spans="1:4" x14ac:dyDescent="0.3">
      <c r="A10" t="str">
        <f>YEAR(B10)&amp;""</f>
        <v>2023</v>
      </c>
      <c r="B10" s="40">
        <v>44927</v>
      </c>
      <c r="C10" s="38">
        <v>6700</v>
      </c>
      <c r="D10" s="42">
        <f>EOMONTH(Table1[[#This Row],[Date]],0)</f>
        <v>44957</v>
      </c>
    </row>
    <row r="11" spans="1:4" x14ac:dyDescent="0.3">
      <c r="A11" t="str">
        <f t="shared" ref="A11:A33" si="0">YEAR(B11)&amp;""</f>
        <v>2023</v>
      </c>
      <c r="B11" s="40">
        <v>44958</v>
      </c>
      <c r="C11" s="38">
        <v>7303.0000000000009</v>
      </c>
      <c r="D11" s="42">
        <f>EOMONTH(Table1[[#This Row],[Date]],0)</f>
        <v>44985</v>
      </c>
    </row>
    <row r="12" spans="1:4" x14ac:dyDescent="0.3">
      <c r="A12" t="str">
        <f t="shared" si="0"/>
        <v>2023</v>
      </c>
      <c r="B12" s="40">
        <v>44986</v>
      </c>
      <c r="C12" s="38">
        <v>7668.1500000000015</v>
      </c>
      <c r="D12" s="42">
        <f>EOMONTH(Table1[[#This Row],[Date]],0)</f>
        <v>45016</v>
      </c>
    </row>
    <row r="13" spans="1:4" x14ac:dyDescent="0.3">
      <c r="A13" t="str">
        <f t="shared" si="0"/>
        <v>2023</v>
      </c>
      <c r="B13" s="40">
        <v>45017</v>
      </c>
      <c r="C13" s="38">
        <v>7591.4685000000018</v>
      </c>
      <c r="D13" s="42">
        <f>EOMONTH(Table1[[#This Row],[Date]],0)</f>
        <v>45046</v>
      </c>
    </row>
    <row r="14" spans="1:4" x14ac:dyDescent="0.3">
      <c r="A14" t="str">
        <f t="shared" si="0"/>
        <v>2023</v>
      </c>
      <c r="B14" s="40">
        <v>45047</v>
      </c>
      <c r="C14" s="38">
        <v>8274.7006650000021</v>
      </c>
      <c r="D14" s="42">
        <f>EOMONTH(Table1[[#This Row],[Date]],0)</f>
        <v>45077</v>
      </c>
    </row>
    <row r="15" spans="1:4" x14ac:dyDescent="0.3">
      <c r="A15" t="str">
        <f t="shared" si="0"/>
        <v>2023</v>
      </c>
      <c r="B15" s="40">
        <v>45078</v>
      </c>
      <c r="C15" s="38">
        <v>8771.1827049000021</v>
      </c>
      <c r="D15" s="42">
        <f>EOMONTH(Table1[[#This Row],[Date]],0)</f>
        <v>45107</v>
      </c>
    </row>
    <row r="16" spans="1:4" x14ac:dyDescent="0.3">
      <c r="A16" t="str">
        <f t="shared" si="0"/>
        <v>2023</v>
      </c>
      <c r="B16" s="40">
        <v>45108</v>
      </c>
      <c r="C16" s="38">
        <v>9648.3009753900023</v>
      </c>
      <c r="D16" s="42">
        <f>EOMONTH(Table1[[#This Row],[Date]],0)</f>
        <v>45138</v>
      </c>
    </row>
    <row r="17" spans="1:4" x14ac:dyDescent="0.3">
      <c r="A17" t="str">
        <f t="shared" si="0"/>
        <v>2023</v>
      </c>
      <c r="B17" s="40">
        <v>45139</v>
      </c>
      <c r="C17" s="38">
        <v>10613.131072929003</v>
      </c>
      <c r="D17" s="42">
        <f>EOMONTH(Table1[[#This Row],[Date]],0)</f>
        <v>45169</v>
      </c>
    </row>
    <row r="18" spans="1:4" x14ac:dyDescent="0.3">
      <c r="A18" t="str">
        <f t="shared" si="0"/>
        <v>2023</v>
      </c>
      <c r="B18" s="40">
        <v>45170</v>
      </c>
      <c r="C18" s="38">
        <v>11568.312869492614</v>
      </c>
      <c r="D18" s="42">
        <f>EOMONTH(Table1[[#This Row],[Date]],0)</f>
        <v>45199</v>
      </c>
    </row>
    <row r="19" spans="1:4" x14ac:dyDescent="0.3">
      <c r="A19" t="str">
        <f t="shared" si="0"/>
        <v>2023</v>
      </c>
      <c r="B19" s="40">
        <v>45200</v>
      </c>
      <c r="C19" s="38">
        <v>12031.04538427232</v>
      </c>
      <c r="D19" s="42">
        <f>EOMONTH(Table1[[#This Row],[Date]],0)</f>
        <v>45230</v>
      </c>
    </row>
    <row r="20" spans="1:4" x14ac:dyDescent="0.3">
      <c r="A20" t="str">
        <f t="shared" si="0"/>
        <v>2023</v>
      </c>
      <c r="B20" s="40">
        <v>45231</v>
      </c>
      <c r="C20" s="38">
        <v>12873.218561171383</v>
      </c>
      <c r="D20" s="42">
        <f>EOMONTH(Table1[[#This Row],[Date]],0)</f>
        <v>45260</v>
      </c>
    </row>
    <row r="21" spans="1:4" x14ac:dyDescent="0.3">
      <c r="A21" t="str">
        <f t="shared" si="0"/>
        <v>2023</v>
      </c>
      <c r="B21" s="40">
        <v>45261</v>
      </c>
      <c r="C21" s="38">
        <v>13774.34386045338</v>
      </c>
      <c r="D21" s="42">
        <f>EOMONTH(Table1[[#This Row],[Date]],0)</f>
        <v>45291</v>
      </c>
    </row>
    <row r="22" spans="1:4" x14ac:dyDescent="0.3">
      <c r="A22" t="str">
        <f t="shared" si="0"/>
        <v>2024</v>
      </c>
      <c r="B22" s="40">
        <v>45292</v>
      </c>
      <c r="C22" s="38">
        <v>14049.830737662449</v>
      </c>
      <c r="D22" s="42">
        <f>EOMONTH(Table1[[#This Row],[Date]],0)</f>
        <v>45322</v>
      </c>
    </row>
    <row r="23" spans="1:4" x14ac:dyDescent="0.3">
      <c r="A23" t="str">
        <f t="shared" si="0"/>
        <v>2024</v>
      </c>
      <c r="B23" s="40">
        <v>45323</v>
      </c>
      <c r="C23" s="38">
        <v>15173.817196675445</v>
      </c>
      <c r="D23" s="42">
        <f>EOMONTH(Table1[[#This Row],[Date]],0)</f>
        <v>45351</v>
      </c>
    </row>
    <row r="24" spans="1:4" x14ac:dyDescent="0.3">
      <c r="A24" t="str">
        <f t="shared" si="0"/>
        <v>2024</v>
      </c>
      <c r="B24" s="40">
        <v>45352</v>
      </c>
      <c r="C24" s="38">
        <v>16235.984400442727</v>
      </c>
      <c r="D24" s="42">
        <f>EOMONTH(Table1[[#This Row],[Date]],0)</f>
        <v>45382</v>
      </c>
    </row>
    <row r="25" spans="1:4" x14ac:dyDescent="0.3">
      <c r="A25" t="str">
        <f t="shared" si="0"/>
        <v>2024</v>
      </c>
      <c r="B25" s="40">
        <v>45383</v>
      </c>
      <c r="C25" s="38">
        <v>16885.423776460437</v>
      </c>
      <c r="D25" s="42">
        <f>EOMONTH(Table1[[#This Row],[Date]],0)</f>
        <v>45412</v>
      </c>
    </row>
    <row r="26" spans="1:4" x14ac:dyDescent="0.3">
      <c r="A26" t="str">
        <f t="shared" si="0"/>
        <v>2024</v>
      </c>
      <c r="B26" s="40">
        <v>45413</v>
      </c>
      <c r="C26" s="38">
        <v>17391.98648975425</v>
      </c>
      <c r="D26" s="42">
        <f>EOMONTH(Table1[[#This Row],[Date]],0)</f>
        <v>45443</v>
      </c>
    </row>
    <row r="27" spans="1:4" x14ac:dyDescent="0.3">
      <c r="A27" t="str">
        <f t="shared" si="0"/>
        <v>2024</v>
      </c>
      <c r="B27" s="40">
        <v>45444</v>
      </c>
      <c r="C27" s="38">
        <v>18435.505679139507</v>
      </c>
      <c r="D27" s="42">
        <f>EOMONTH(Table1[[#This Row],[Date]],0)</f>
        <v>45473</v>
      </c>
    </row>
    <row r="28" spans="1:4" x14ac:dyDescent="0.3">
      <c r="A28" t="str">
        <f t="shared" si="0"/>
        <v>2024</v>
      </c>
      <c r="B28" s="40">
        <v>45474</v>
      </c>
      <c r="C28" s="38">
        <v>18435.505679139507</v>
      </c>
      <c r="D28" s="42">
        <f>EOMONTH(Table1[[#This Row],[Date]],0)</f>
        <v>45504</v>
      </c>
    </row>
    <row r="29" spans="1:4" x14ac:dyDescent="0.3">
      <c r="A29" t="str">
        <f t="shared" si="0"/>
        <v>2024</v>
      </c>
      <c r="B29" s="40">
        <v>45505</v>
      </c>
      <c r="C29" s="38">
        <v>18066.795565556717</v>
      </c>
      <c r="D29" s="42">
        <f>EOMONTH(Table1[[#This Row],[Date]],0)</f>
        <v>45535</v>
      </c>
    </row>
    <row r="30" spans="1:4" x14ac:dyDescent="0.3">
      <c r="A30" t="str">
        <f t="shared" si="0"/>
        <v>2024</v>
      </c>
      <c r="B30" s="40">
        <v>45536</v>
      </c>
      <c r="C30" s="38">
        <v>19692.807166456823</v>
      </c>
      <c r="D30" s="42">
        <f>EOMONTH(Table1[[#This Row],[Date]],0)</f>
        <v>45565</v>
      </c>
    </row>
    <row r="31" spans="1:4" x14ac:dyDescent="0.3">
      <c r="A31" t="str">
        <f t="shared" si="0"/>
        <v>2024</v>
      </c>
      <c r="B31" s="40">
        <v>45566</v>
      </c>
      <c r="C31" s="38">
        <v>20677.447524779665</v>
      </c>
      <c r="D31" s="42">
        <f>EOMONTH(Table1[[#This Row],[Date]],0)</f>
        <v>45596</v>
      </c>
    </row>
    <row r="32" spans="1:4" x14ac:dyDescent="0.3">
      <c r="A32" t="str">
        <f t="shared" si="0"/>
        <v>2024</v>
      </c>
      <c r="B32" s="40">
        <v>45597</v>
      </c>
      <c r="C32" s="38">
        <v>20677.447524779665</v>
      </c>
      <c r="D32" s="42">
        <f>EOMONTH(Table1[[#This Row],[Date]],0)</f>
        <v>45626</v>
      </c>
    </row>
    <row r="33" spans="1:4" x14ac:dyDescent="0.3">
      <c r="A33" t="str">
        <f t="shared" si="0"/>
        <v>2024</v>
      </c>
      <c r="B33" s="40">
        <v>45627</v>
      </c>
      <c r="C33" s="38">
        <v>22538.417802009837</v>
      </c>
      <c r="D33" s="42">
        <f>EOMONTH(Table1[[#This Row],[Date]],0)</f>
        <v>45657</v>
      </c>
    </row>
  </sheetData>
  <conditionalFormatting sqref="C10:C33">
    <cfRule type="cellIs" dxfId="9" priority="2" operator="greaterThan">
      <formula>7000</formula>
    </cfRule>
  </conditionalFormatting>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64177-F453-4417-8204-3F0262E1BB8B}">
  <dimension ref="A1:J25"/>
  <sheetViews>
    <sheetView showGridLines="0" workbookViewId="0"/>
  </sheetViews>
  <sheetFormatPr defaultRowHeight="14.4" x14ac:dyDescent="0.3"/>
  <cols>
    <col min="1" max="1" width="11.109375" bestFit="1" customWidth="1"/>
    <col min="2" max="2" width="8.77734375" bestFit="1" customWidth="1"/>
    <col min="3" max="3" width="10.109375" bestFit="1" customWidth="1"/>
    <col min="4" max="4" width="6" bestFit="1" customWidth="1"/>
    <col min="5" max="5" width="12.33203125" bestFit="1" customWidth="1"/>
    <col min="6" max="6" width="10" bestFit="1" customWidth="1"/>
    <col min="7" max="7" width="19.109375" bestFit="1" customWidth="1"/>
    <col min="8" max="8" width="18.44140625" bestFit="1" customWidth="1"/>
    <col min="9" max="9" width="16.6640625" bestFit="1" customWidth="1"/>
    <col min="10" max="10" width="13.77734375" bestFit="1" customWidth="1"/>
  </cols>
  <sheetData>
    <row r="1" spans="1:10" x14ac:dyDescent="0.3">
      <c r="A1" t="s">
        <v>41</v>
      </c>
      <c r="B1" t="s">
        <v>71</v>
      </c>
      <c r="C1" t="s">
        <v>52</v>
      </c>
      <c r="D1" t="s">
        <v>0</v>
      </c>
      <c r="E1" t="s">
        <v>26</v>
      </c>
      <c r="F1" t="s">
        <v>36</v>
      </c>
      <c r="G1" t="s">
        <v>51</v>
      </c>
      <c r="H1" t="s">
        <v>73</v>
      </c>
      <c r="I1" t="s">
        <v>74</v>
      </c>
      <c r="J1" t="s">
        <v>13</v>
      </c>
    </row>
    <row r="2" spans="1:10" x14ac:dyDescent="0.3">
      <c r="A2" s="41" t="s">
        <v>38</v>
      </c>
      <c r="B2" s="41" t="s">
        <v>105</v>
      </c>
      <c r="C2" s="41" t="s">
        <v>31</v>
      </c>
      <c r="D2">
        <v>1</v>
      </c>
      <c r="E2" s="35">
        <v>43314</v>
      </c>
      <c r="F2" s="41" t="s">
        <v>35</v>
      </c>
      <c r="G2">
        <v>17</v>
      </c>
      <c r="H2">
        <v>55000</v>
      </c>
      <c r="I2">
        <v>5000</v>
      </c>
      <c r="J2" s="41"/>
    </row>
    <row r="3" spans="1:10" x14ac:dyDescent="0.3">
      <c r="A3" s="41" t="s">
        <v>38</v>
      </c>
      <c r="B3" s="41" t="s">
        <v>106</v>
      </c>
      <c r="C3" s="41" t="s">
        <v>31</v>
      </c>
      <c r="D3">
        <v>1</v>
      </c>
      <c r="E3" s="35">
        <v>43314</v>
      </c>
      <c r="F3" s="41" t="s">
        <v>35</v>
      </c>
      <c r="G3">
        <v>17</v>
      </c>
      <c r="H3">
        <v>55000</v>
      </c>
      <c r="I3">
        <v>5000</v>
      </c>
      <c r="J3" s="41"/>
    </row>
    <row r="4" spans="1:10" x14ac:dyDescent="0.3">
      <c r="A4" s="41" t="s">
        <v>47</v>
      </c>
      <c r="B4" s="41" t="s">
        <v>105</v>
      </c>
      <c r="C4" s="41" t="s">
        <v>31</v>
      </c>
      <c r="D4">
        <v>2</v>
      </c>
      <c r="E4" s="35">
        <v>43273</v>
      </c>
      <c r="F4" s="41" t="s">
        <v>54</v>
      </c>
      <c r="G4">
        <v>12</v>
      </c>
      <c r="H4">
        <v>36000</v>
      </c>
      <c r="I4">
        <v>75000</v>
      </c>
      <c r="J4" s="41"/>
    </row>
    <row r="5" spans="1:10" x14ac:dyDescent="0.3">
      <c r="A5" s="41" t="s">
        <v>47</v>
      </c>
      <c r="B5" s="41" t="s">
        <v>106</v>
      </c>
      <c r="C5" s="41" t="s">
        <v>31</v>
      </c>
      <c r="D5">
        <v>2</v>
      </c>
      <c r="E5" s="35">
        <v>43273</v>
      </c>
      <c r="F5" s="41" t="s">
        <v>54</v>
      </c>
      <c r="G5">
        <v>12</v>
      </c>
      <c r="H5">
        <v>36000</v>
      </c>
      <c r="I5">
        <v>75000</v>
      </c>
      <c r="J5" s="41"/>
    </row>
    <row r="6" spans="1:10" x14ac:dyDescent="0.3">
      <c r="A6" s="41" t="s">
        <v>39</v>
      </c>
      <c r="B6" s="41" t="s">
        <v>107</v>
      </c>
      <c r="C6" s="41" t="s">
        <v>45</v>
      </c>
      <c r="D6">
        <v>3</v>
      </c>
      <c r="E6" s="35">
        <v>43285</v>
      </c>
      <c r="F6" s="41" t="s">
        <v>35</v>
      </c>
      <c r="G6">
        <v>9</v>
      </c>
      <c r="H6">
        <v>85000</v>
      </c>
      <c r="I6">
        <v>46000</v>
      </c>
      <c r="J6" s="41" t="s">
        <v>90</v>
      </c>
    </row>
    <row r="7" spans="1:10" x14ac:dyDescent="0.3">
      <c r="A7" s="41" t="s">
        <v>39</v>
      </c>
      <c r="B7" s="41" t="s">
        <v>108</v>
      </c>
      <c r="C7" s="41" t="s">
        <v>45</v>
      </c>
      <c r="D7">
        <v>3</v>
      </c>
      <c r="E7" s="35">
        <v>43285</v>
      </c>
      <c r="F7" s="41" t="s">
        <v>35</v>
      </c>
      <c r="G7">
        <v>9</v>
      </c>
      <c r="H7">
        <v>85000</v>
      </c>
      <c r="I7">
        <v>46000</v>
      </c>
      <c r="J7" s="41" t="s">
        <v>90</v>
      </c>
    </row>
    <row r="8" spans="1:10" x14ac:dyDescent="0.3">
      <c r="A8" s="41" t="s">
        <v>37</v>
      </c>
      <c r="B8" s="41" t="s">
        <v>44</v>
      </c>
      <c r="C8" s="41" t="s">
        <v>31</v>
      </c>
      <c r="D8">
        <v>4</v>
      </c>
      <c r="E8" s="35">
        <v>43337</v>
      </c>
      <c r="F8" s="41" t="s">
        <v>35</v>
      </c>
      <c r="G8">
        <v>23</v>
      </c>
      <c r="H8">
        <v>30000</v>
      </c>
      <c r="I8">
        <v>82000</v>
      </c>
      <c r="J8" s="41"/>
    </row>
    <row r="9" spans="1:10" x14ac:dyDescent="0.3">
      <c r="A9" s="41" t="s">
        <v>38</v>
      </c>
      <c r="B9" s="41" t="s">
        <v>109</v>
      </c>
      <c r="C9" s="41" t="s">
        <v>32</v>
      </c>
      <c r="D9">
        <v>5</v>
      </c>
      <c r="E9" s="35">
        <v>43281</v>
      </c>
      <c r="F9" s="41" t="s">
        <v>35</v>
      </c>
      <c r="G9">
        <v>18</v>
      </c>
      <c r="H9">
        <v>48000</v>
      </c>
      <c r="I9">
        <v>37000</v>
      </c>
      <c r="J9" s="41"/>
    </row>
    <row r="10" spans="1:10" x14ac:dyDescent="0.3">
      <c r="A10" s="41" t="s">
        <v>38</v>
      </c>
      <c r="B10" s="41" t="s">
        <v>110</v>
      </c>
      <c r="C10" s="41" t="s">
        <v>32</v>
      </c>
      <c r="D10">
        <v>5</v>
      </c>
      <c r="E10" s="35">
        <v>43281</v>
      </c>
      <c r="F10" s="41" t="s">
        <v>35</v>
      </c>
      <c r="G10">
        <v>18</v>
      </c>
      <c r="H10">
        <v>48000</v>
      </c>
      <c r="I10">
        <v>37000</v>
      </c>
      <c r="J10" s="41"/>
    </row>
    <row r="11" spans="1:10" x14ac:dyDescent="0.3">
      <c r="A11" s="41" t="s">
        <v>47</v>
      </c>
      <c r="B11" s="41" t="s">
        <v>109</v>
      </c>
      <c r="C11" s="41" t="s">
        <v>45</v>
      </c>
      <c r="D11">
        <v>6</v>
      </c>
      <c r="E11" s="35">
        <v>43236</v>
      </c>
      <c r="F11" s="41" t="s">
        <v>54</v>
      </c>
      <c r="G11">
        <v>13</v>
      </c>
      <c r="H11">
        <v>23000</v>
      </c>
      <c r="I11">
        <v>32000</v>
      </c>
      <c r="J11" s="41" t="s">
        <v>87</v>
      </c>
    </row>
    <row r="12" spans="1:10" x14ac:dyDescent="0.3">
      <c r="A12" s="41" t="s">
        <v>47</v>
      </c>
      <c r="B12" s="41" t="s">
        <v>110</v>
      </c>
      <c r="C12" s="41" t="s">
        <v>45</v>
      </c>
      <c r="D12">
        <v>6</v>
      </c>
      <c r="E12" s="35">
        <v>43236</v>
      </c>
      <c r="F12" s="41" t="s">
        <v>54</v>
      </c>
      <c r="G12">
        <v>13</v>
      </c>
      <c r="H12">
        <v>23000</v>
      </c>
      <c r="I12">
        <v>32000</v>
      </c>
      <c r="J12" s="41" t="s">
        <v>87</v>
      </c>
    </row>
    <row r="13" spans="1:10" x14ac:dyDescent="0.3">
      <c r="A13" s="41" t="s">
        <v>38</v>
      </c>
      <c r="B13" s="41" t="s">
        <v>105</v>
      </c>
      <c r="C13" s="41" t="s">
        <v>43</v>
      </c>
      <c r="D13">
        <v>7</v>
      </c>
      <c r="E13" s="35">
        <v>43363</v>
      </c>
      <c r="F13" s="41" t="s">
        <v>35</v>
      </c>
      <c r="G13">
        <v>16</v>
      </c>
      <c r="H13">
        <v>38000</v>
      </c>
      <c r="I13">
        <v>49000</v>
      </c>
      <c r="J13" s="41"/>
    </row>
    <row r="14" spans="1:10" x14ac:dyDescent="0.3">
      <c r="A14" s="41" t="s">
        <v>38</v>
      </c>
      <c r="B14" s="41" t="s">
        <v>106</v>
      </c>
      <c r="C14" s="41" t="s">
        <v>43</v>
      </c>
      <c r="D14">
        <v>7</v>
      </c>
      <c r="E14" s="35">
        <v>43363</v>
      </c>
      <c r="F14" s="41" t="s">
        <v>35</v>
      </c>
      <c r="G14">
        <v>16</v>
      </c>
      <c r="H14">
        <v>38000</v>
      </c>
      <c r="I14">
        <v>49000</v>
      </c>
      <c r="J14" s="41"/>
    </row>
    <row r="15" spans="1:10" x14ac:dyDescent="0.3">
      <c r="A15" s="41" t="s">
        <v>39</v>
      </c>
      <c r="B15" s="41" t="s">
        <v>44</v>
      </c>
      <c r="C15" s="41" t="s">
        <v>43</v>
      </c>
      <c r="D15">
        <v>8</v>
      </c>
      <c r="E15" s="35">
        <v>43322</v>
      </c>
      <c r="F15" s="41" t="s">
        <v>35</v>
      </c>
      <c r="G15">
        <v>8</v>
      </c>
      <c r="H15">
        <v>74000</v>
      </c>
      <c r="I15">
        <v>24000</v>
      </c>
      <c r="J15" s="41"/>
    </row>
    <row r="16" spans="1:10" x14ac:dyDescent="0.3">
      <c r="A16" s="41" t="s">
        <v>39</v>
      </c>
      <c r="B16" s="41" t="s">
        <v>44</v>
      </c>
      <c r="C16" s="41" t="s">
        <v>48</v>
      </c>
      <c r="D16">
        <v>9</v>
      </c>
      <c r="E16" s="35">
        <v>43375</v>
      </c>
      <c r="F16" s="41" t="s">
        <v>35</v>
      </c>
      <c r="G16">
        <v>6</v>
      </c>
      <c r="H16">
        <v>47000</v>
      </c>
      <c r="I16">
        <v>47000</v>
      </c>
      <c r="J16" s="41" t="s">
        <v>89</v>
      </c>
    </row>
    <row r="17" spans="1:10" x14ac:dyDescent="0.3">
      <c r="A17" s="41" t="s">
        <v>37</v>
      </c>
      <c r="B17" s="41" t="s">
        <v>105</v>
      </c>
      <c r="C17" s="41" t="s">
        <v>48</v>
      </c>
      <c r="D17">
        <v>10</v>
      </c>
      <c r="E17" s="35">
        <v>43266</v>
      </c>
      <c r="F17" s="41" t="s">
        <v>35</v>
      </c>
      <c r="G17">
        <v>13</v>
      </c>
      <c r="H17">
        <v>73000</v>
      </c>
      <c r="I17">
        <v>9000</v>
      </c>
      <c r="J17" s="41"/>
    </row>
    <row r="18" spans="1:10" x14ac:dyDescent="0.3">
      <c r="A18" s="41" t="s">
        <v>37</v>
      </c>
      <c r="B18" s="41" t="s">
        <v>106</v>
      </c>
      <c r="C18" s="41" t="s">
        <v>48</v>
      </c>
      <c r="D18">
        <v>10</v>
      </c>
      <c r="E18" s="35">
        <v>43266</v>
      </c>
      <c r="F18" s="41" t="s">
        <v>35</v>
      </c>
      <c r="G18">
        <v>13</v>
      </c>
      <c r="H18">
        <v>73000</v>
      </c>
      <c r="I18">
        <v>9000</v>
      </c>
      <c r="J18" s="41"/>
    </row>
    <row r="19" spans="1:10" x14ac:dyDescent="0.3">
      <c r="A19" s="41" t="s">
        <v>39</v>
      </c>
      <c r="B19" s="41" t="s">
        <v>107</v>
      </c>
      <c r="C19" s="41" t="s">
        <v>31</v>
      </c>
      <c r="D19">
        <v>11</v>
      </c>
      <c r="E19" s="35">
        <v>43329</v>
      </c>
      <c r="F19" s="41" t="s">
        <v>35</v>
      </c>
      <c r="G19">
        <v>11</v>
      </c>
      <c r="H19">
        <v>8000</v>
      </c>
      <c r="I19">
        <v>16000</v>
      </c>
      <c r="J19" s="41"/>
    </row>
    <row r="20" spans="1:10" x14ac:dyDescent="0.3">
      <c r="A20" s="41" t="s">
        <v>39</v>
      </c>
      <c r="B20" s="41" t="s">
        <v>108</v>
      </c>
      <c r="C20" s="41" t="s">
        <v>31</v>
      </c>
      <c r="D20">
        <v>11</v>
      </c>
      <c r="E20" s="35">
        <v>43329</v>
      </c>
      <c r="F20" s="41" t="s">
        <v>35</v>
      </c>
      <c r="G20">
        <v>11</v>
      </c>
      <c r="H20">
        <v>8000</v>
      </c>
      <c r="I20">
        <v>16000</v>
      </c>
      <c r="J20" s="41"/>
    </row>
    <row r="21" spans="1:10" x14ac:dyDescent="0.3">
      <c r="A21" s="41" t="s">
        <v>47</v>
      </c>
      <c r="B21" s="41" t="s">
        <v>109</v>
      </c>
      <c r="C21" s="41" t="s">
        <v>48</v>
      </c>
      <c r="D21">
        <v>12</v>
      </c>
      <c r="E21" s="35">
        <v>43299</v>
      </c>
      <c r="F21" s="41" t="s">
        <v>54</v>
      </c>
      <c r="G21">
        <v>14</v>
      </c>
      <c r="H21">
        <v>60000</v>
      </c>
      <c r="I21">
        <v>21000</v>
      </c>
      <c r="J21" s="41" t="s">
        <v>88</v>
      </c>
    </row>
    <row r="22" spans="1:10" x14ac:dyDescent="0.3">
      <c r="A22" s="41" t="s">
        <v>47</v>
      </c>
      <c r="B22" s="41" t="s">
        <v>110</v>
      </c>
      <c r="C22" s="41" t="s">
        <v>48</v>
      </c>
      <c r="D22">
        <v>12</v>
      </c>
      <c r="E22" s="35">
        <v>43299</v>
      </c>
      <c r="F22" s="41" t="s">
        <v>54</v>
      </c>
      <c r="G22">
        <v>14</v>
      </c>
      <c r="H22">
        <v>60000</v>
      </c>
      <c r="I22">
        <v>21000</v>
      </c>
      <c r="J22" s="41" t="s">
        <v>88</v>
      </c>
    </row>
    <row r="23" spans="1:10" x14ac:dyDescent="0.3">
      <c r="A23" s="41" t="s">
        <v>47</v>
      </c>
      <c r="B23" s="41" t="s">
        <v>46</v>
      </c>
      <c r="C23" s="41" t="s">
        <v>32</v>
      </c>
      <c r="D23">
        <v>13</v>
      </c>
      <c r="E23" s="35">
        <v>43393</v>
      </c>
      <c r="F23" s="41" t="s">
        <v>54</v>
      </c>
      <c r="G23">
        <v>14</v>
      </c>
      <c r="H23">
        <v>70000</v>
      </c>
      <c r="I23">
        <v>55000</v>
      </c>
      <c r="J23" s="41"/>
    </row>
    <row r="24" spans="1:10" x14ac:dyDescent="0.3">
      <c r="A24" s="41" t="s">
        <v>38</v>
      </c>
      <c r="B24" s="41" t="s">
        <v>46</v>
      </c>
      <c r="C24" s="41" t="s">
        <v>45</v>
      </c>
      <c r="D24">
        <v>14</v>
      </c>
      <c r="E24" s="35">
        <v>43346</v>
      </c>
      <c r="F24" s="41" t="s">
        <v>35</v>
      </c>
      <c r="G24">
        <v>13</v>
      </c>
      <c r="H24">
        <v>71000</v>
      </c>
      <c r="I24">
        <v>51000</v>
      </c>
      <c r="J24" s="41"/>
    </row>
    <row r="25" spans="1:10" x14ac:dyDescent="0.3">
      <c r="A25" s="41" t="s">
        <v>37</v>
      </c>
      <c r="B25" s="41" t="s">
        <v>44</v>
      </c>
      <c r="C25" s="41" t="s">
        <v>43</v>
      </c>
      <c r="D25">
        <v>15</v>
      </c>
      <c r="E25" s="35">
        <v>43345</v>
      </c>
      <c r="F25" s="41" t="s">
        <v>35</v>
      </c>
      <c r="G25">
        <v>24</v>
      </c>
      <c r="H25">
        <v>77000</v>
      </c>
      <c r="I25">
        <v>10000</v>
      </c>
      <c r="J25" s="41"/>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7FF1C-5513-48E5-A545-658E50CB517A}">
  <dimension ref="A1:N6"/>
  <sheetViews>
    <sheetView showGridLines="0" workbookViewId="0"/>
  </sheetViews>
  <sheetFormatPr defaultRowHeight="14.4" x14ac:dyDescent="0.3"/>
  <cols>
    <col min="1" max="1" width="9.44140625" bestFit="1" customWidth="1"/>
    <col min="2" max="2" width="12.5546875" bestFit="1" customWidth="1"/>
    <col min="3" max="3" width="10.109375" bestFit="1" customWidth="1"/>
    <col min="4" max="4" width="7.44140625" bestFit="1" customWidth="1"/>
    <col min="5" max="5" width="12.33203125" bestFit="1" customWidth="1"/>
    <col min="6" max="6" width="10" bestFit="1" customWidth="1"/>
    <col min="7" max="7" width="6" bestFit="1" customWidth="1"/>
    <col min="8" max="8" width="18.44140625" bestFit="1" customWidth="1"/>
    <col min="9" max="9" width="16.6640625" bestFit="1" customWidth="1"/>
    <col min="10" max="10" width="11.109375" bestFit="1" customWidth="1"/>
    <col min="11" max="11" width="14.5546875" bestFit="1" customWidth="1"/>
    <col min="12" max="12" width="13.21875" bestFit="1" customWidth="1"/>
    <col min="13" max="13" width="24.77734375" bestFit="1" customWidth="1"/>
    <col min="14" max="14" width="14.21875" bestFit="1" customWidth="1"/>
  </cols>
  <sheetData>
    <row r="1" spans="1:14" x14ac:dyDescent="0.3">
      <c r="A1" t="s">
        <v>41</v>
      </c>
      <c r="B1" t="s">
        <v>71</v>
      </c>
      <c r="C1" t="s">
        <v>52</v>
      </c>
      <c r="D1" t="s">
        <v>34</v>
      </c>
      <c r="E1" t="s">
        <v>26</v>
      </c>
      <c r="F1" t="s">
        <v>36</v>
      </c>
      <c r="G1" t="s">
        <v>0</v>
      </c>
      <c r="H1" t="s">
        <v>73</v>
      </c>
      <c r="I1" t="s">
        <v>74</v>
      </c>
      <c r="J1" t="s">
        <v>13</v>
      </c>
      <c r="K1" t="s">
        <v>111</v>
      </c>
      <c r="L1" t="s">
        <v>112</v>
      </c>
      <c r="M1" t="s">
        <v>113</v>
      </c>
      <c r="N1" t="s">
        <v>114</v>
      </c>
    </row>
    <row r="2" spans="1:14" x14ac:dyDescent="0.3">
      <c r="A2" s="41" t="s">
        <v>47</v>
      </c>
      <c r="B2" s="41" t="s">
        <v>49</v>
      </c>
      <c r="C2" s="41" t="s">
        <v>45</v>
      </c>
      <c r="D2">
        <v>40000</v>
      </c>
      <c r="E2" s="35">
        <v>43236</v>
      </c>
      <c r="F2" s="41" t="s">
        <v>54</v>
      </c>
      <c r="G2">
        <v>13</v>
      </c>
      <c r="H2">
        <v>23000</v>
      </c>
      <c r="I2">
        <v>32000</v>
      </c>
      <c r="J2" s="41" t="s">
        <v>87</v>
      </c>
      <c r="K2" s="41" t="s">
        <v>46</v>
      </c>
      <c r="L2" s="35">
        <v>43393</v>
      </c>
      <c r="M2">
        <v>70000</v>
      </c>
      <c r="N2" s="41"/>
    </row>
    <row r="3" spans="1:14" x14ac:dyDescent="0.3">
      <c r="A3" s="41" t="s">
        <v>38</v>
      </c>
      <c r="B3" s="41" t="s">
        <v>49</v>
      </c>
      <c r="C3" s="41" t="s">
        <v>32</v>
      </c>
      <c r="D3">
        <v>40000</v>
      </c>
      <c r="E3" s="35">
        <v>43281</v>
      </c>
      <c r="F3" s="41" t="s">
        <v>35</v>
      </c>
      <c r="G3">
        <v>18</v>
      </c>
      <c r="H3">
        <v>48000</v>
      </c>
      <c r="I3">
        <v>37000</v>
      </c>
      <c r="J3" s="41"/>
      <c r="K3" s="41"/>
      <c r="L3" s="35"/>
      <c r="N3" s="41"/>
    </row>
    <row r="4" spans="1:14" x14ac:dyDescent="0.3">
      <c r="A4" s="41" t="s">
        <v>37</v>
      </c>
      <c r="B4" s="41" t="s">
        <v>44</v>
      </c>
      <c r="C4" s="41" t="s">
        <v>31</v>
      </c>
      <c r="D4">
        <v>35000</v>
      </c>
      <c r="E4" s="35">
        <v>43337</v>
      </c>
      <c r="F4" s="41" t="s">
        <v>35</v>
      </c>
      <c r="G4">
        <v>23</v>
      </c>
      <c r="H4">
        <v>30000</v>
      </c>
      <c r="I4">
        <v>82000</v>
      </c>
      <c r="J4" s="41"/>
      <c r="K4" s="41"/>
      <c r="L4" s="35"/>
      <c r="N4" s="41"/>
    </row>
    <row r="5" spans="1:14" x14ac:dyDescent="0.3">
      <c r="A5" s="41" t="s">
        <v>37</v>
      </c>
      <c r="B5" s="41" t="s">
        <v>40</v>
      </c>
      <c r="C5" s="41" t="s">
        <v>48</v>
      </c>
      <c r="D5">
        <v>30000</v>
      </c>
      <c r="E5" s="35">
        <v>43266</v>
      </c>
      <c r="F5" s="41" t="s">
        <v>35</v>
      </c>
      <c r="G5">
        <v>13</v>
      </c>
      <c r="H5">
        <v>73000</v>
      </c>
      <c r="I5">
        <v>9000</v>
      </c>
      <c r="J5" s="41"/>
      <c r="K5" s="41" t="s">
        <v>46</v>
      </c>
      <c r="L5" s="35">
        <v>43393</v>
      </c>
      <c r="M5">
        <v>70000</v>
      </c>
      <c r="N5" s="41"/>
    </row>
    <row r="6" spans="1:14" x14ac:dyDescent="0.3">
      <c r="A6" s="41" t="s">
        <v>47</v>
      </c>
      <c r="B6" s="41" t="s">
        <v>49</v>
      </c>
      <c r="C6" s="41" t="s">
        <v>48</v>
      </c>
      <c r="D6">
        <v>20000</v>
      </c>
      <c r="E6" s="35">
        <v>43299</v>
      </c>
      <c r="F6" s="41" t="s">
        <v>54</v>
      </c>
      <c r="G6">
        <v>14</v>
      </c>
      <c r="H6">
        <v>60000</v>
      </c>
      <c r="I6">
        <v>21000</v>
      </c>
      <c r="J6" s="41" t="s">
        <v>88</v>
      </c>
      <c r="K6" s="41" t="s">
        <v>46</v>
      </c>
      <c r="L6" s="35">
        <v>43346</v>
      </c>
      <c r="M6">
        <v>71000</v>
      </c>
      <c r="N6" s="41"/>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35A0F-B6B5-4662-858D-488A1BBB7077}">
  <dimension ref="A1:J16"/>
  <sheetViews>
    <sheetView showGridLines="0" workbookViewId="0"/>
  </sheetViews>
  <sheetFormatPr defaultRowHeight="14.4" x14ac:dyDescent="0.3"/>
  <cols>
    <col min="1" max="1" width="11.109375" bestFit="1" customWidth="1"/>
    <col min="2" max="2" width="12.5546875" bestFit="1" customWidth="1"/>
    <col min="3" max="3" width="10.109375" bestFit="1" customWidth="1"/>
    <col min="4" max="4" width="7.44140625" bestFit="1" customWidth="1"/>
    <col min="5" max="5" width="12.33203125" bestFit="1" customWidth="1"/>
    <col min="6" max="6" width="10" bestFit="1" customWidth="1"/>
    <col min="7" max="7" width="6" bestFit="1" customWidth="1"/>
    <col min="8" max="8" width="18.44140625" bestFit="1" customWidth="1"/>
    <col min="9" max="9" width="16.6640625" bestFit="1" customWidth="1"/>
    <col min="10" max="10" width="13.77734375" bestFit="1" customWidth="1"/>
  </cols>
  <sheetData>
    <row r="1" spans="1:10" x14ac:dyDescent="0.3">
      <c r="A1" t="s">
        <v>41</v>
      </c>
      <c r="B1" t="s">
        <v>71</v>
      </c>
      <c r="C1" t="s">
        <v>52</v>
      </c>
      <c r="D1" t="s">
        <v>34</v>
      </c>
      <c r="E1" t="s">
        <v>26</v>
      </c>
      <c r="F1" t="s">
        <v>36</v>
      </c>
      <c r="G1" t="s">
        <v>0</v>
      </c>
      <c r="H1" t="s">
        <v>73</v>
      </c>
      <c r="I1" t="s">
        <v>74</v>
      </c>
      <c r="J1" t="s">
        <v>13</v>
      </c>
    </row>
    <row r="2" spans="1:10" x14ac:dyDescent="0.3">
      <c r="A2" s="41" t="s">
        <v>47</v>
      </c>
      <c r="B2" s="41" t="s">
        <v>49</v>
      </c>
      <c r="C2" s="41" t="s">
        <v>48</v>
      </c>
      <c r="D2">
        <v>20000</v>
      </c>
      <c r="E2" s="35">
        <v>43299</v>
      </c>
      <c r="F2" s="41" t="s">
        <v>54</v>
      </c>
      <c r="G2">
        <v>14</v>
      </c>
      <c r="H2">
        <v>60000</v>
      </c>
      <c r="I2">
        <v>21000</v>
      </c>
      <c r="J2" s="41" t="s">
        <v>88</v>
      </c>
    </row>
    <row r="3" spans="1:10" x14ac:dyDescent="0.3">
      <c r="A3" s="41" t="s">
        <v>37</v>
      </c>
      <c r="B3" s="41" t="s">
        <v>40</v>
      </c>
      <c r="C3" s="41" t="s">
        <v>48</v>
      </c>
      <c r="D3">
        <v>30000</v>
      </c>
      <c r="E3" s="35">
        <v>43266</v>
      </c>
      <c r="F3" s="41" t="s">
        <v>35</v>
      </c>
      <c r="G3">
        <v>13</v>
      </c>
      <c r="H3">
        <v>73000</v>
      </c>
      <c r="I3">
        <v>9000</v>
      </c>
      <c r="J3" s="41"/>
    </row>
    <row r="4" spans="1:10" x14ac:dyDescent="0.3">
      <c r="A4" s="41" t="s">
        <v>37</v>
      </c>
      <c r="B4" s="41" t="s">
        <v>44</v>
      </c>
      <c r="C4" s="41" t="s">
        <v>31</v>
      </c>
      <c r="D4">
        <v>35000</v>
      </c>
      <c r="E4" s="35">
        <v>43337</v>
      </c>
      <c r="F4" s="41" t="s">
        <v>35</v>
      </c>
      <c r="G4">
        <v>23</v>
      </c>
      <c r="H4">
        <v>30000</v>
      </c>
      <c r="I4">
        <v>82000</v>
      </c>
      <c r="J4" s="41"/>
    </row>
    <row r="5" spans="1:10" x14ac:dyDescent="0.3">
      <c r="A5" s="41" t="s">
        <v>38</v>
      </c>
      <c r="B5" s="41" t="s">
        <v>49</v>
      </c>
      <c r="C5" s="41" t="s">
        <v>32</v>
      </c>
      <c r="D5">
        <v>40000</v>
      </c>
      <c r="E5" s="35">
        <v>43281</v>
      </c>
      <c r="F5" s="41" t="s">
        <v>35</v>
      </c>
      <c r="G5">
        <v>18</v>
      </c>
      <c r="H5">
        <v>48000</v>
      </c>
      <c r="I5">
        <v>37000</v>
      </c>
      <c r="J5" s="41"/>
    </row>
    <row r="6" spans="1:10" x14ac:dyDescent="0.3">
      <c r="A6" s="41" t="s">
        <v>47</v>
      </c>
      <c r="B6" s="41" t="s">
        <v>49</v>
      </c>
      <c r="C6" s="41" t="s">
        <v>45</v>
      </c>
      <c r="D6">
        <v>40000</v>
      </c>
      <c r="E6" s="35">
        <v>43236</v>
      </c>
      <c r="F6" s="41" t="s">
        <v>54</v>
      </c>
      <c r="G6">
        <v>13</v>
      </c>
      <c r="H6">
        <v>23000</v>
      </c>
      <c r="I6">
        <v>32000</v>
      </c>
      <c r="J6" s="41" t="s">
        <v>87</v>
      </c>
    </row>
    <row r="7" spans="1:10" x14ac:dyDescent="0.3">
      <c r="A7" s="41" t="s">
        <v>39</v>
      </c>
      <c r="B7" s="41" t="s">
        <v>44</v>
      </c>
      <c r="C7" s="41" t="s">
        <v>43</v>
      </c>
      <c r="D7">
        <v>40000</v>
      </c>
      <c r="E7" s="35">
        <v>43322</v>
      </c>
      <c r="F7" s="41" t="s">
        <v>35</v>
      </c>
      <c r="G7">
        <v>8</v>
      </c>
      <c r="H7">
        <v>74000</v>
      </c>
      <c r="I7">
        <v>24000</v>
      </c>
      <c r="J7" s="41"/>
    </row>
    <row r="8" spans="1:10" x14ac:dyDescent="0.3">
      <c r="A8" s="41" t="s">
        <v>39</v>
      </c>
      <c r="B8" s="41" t="s">
        <v>44</v>
      </c>
      <c r="C8" s="41" t="s">
        <v>48</v>
      </c>
      <c r="D8">
        <v>45000</v>
      </c>
      <c r="E8" s="35">
        <v>43375</v>
      </c>
      <c r="F8" s="41" t="s">
        <v>35</v>
      </c>
      <c r="G8">
        <v>6</v>
      </c>
      <c r="H8">
        <v>47000</v>
      </c>
      <c r="I8">
        <v>47000</v>
      </c>
      <c r="J8" s="41" t="s">
        <v>89</v>
      </c>
    </row>
    <row r="9" spans="1:10" x14ac:dyDescent="0.3">
      <c r="A9" s="41" t="s">
        <v>47</v>
      </c>
      <c r="B9" s="41" t="s">
        <v>46</v>
      </c>
      <c r="C9" s="41" t="s">
        <v>32</v>
      </c>
      <c r="D9">
        <v>45000</v>
      </c>
      <c r="E9" s="35">
        <v>43393</v>
      </c>
      <c r="F9" s="41" t="s">
        <v>54</v>
      </c>
      <c r="G9">
        <v>14</v>
      </c>
      <c r="H9">
        <v>70000</v>
      </c>
      <c r="I9">
        <v>55000</v>
      </c>
      <c r="J9" s="41"/>
    </row>
    <row r="10" spans="1:10" x14ac:dyDescent="0.3">
      <c r="A10" s="41" t="s">
        <v>37</v>
      </c>
      <c r="B10" s="41" t="s">
        <v>44</v>
      </c>
      <c r="C10" s="41" t="s">
        <v>43</v>
      </c>
      <c r="D10">
        <v>45000</v>
      </c>
      <c r="E10" s="35">
        <v>43345</v>
      </c>
      <c r="F10" s="41" t="s">
        <v>35</v>
      </c>
      <c r="G10">
        <v>24</v>
      </c>
      <c r="H10">
        <v>77000</v>
      </c>
      <c r="I10">
        <v>10000</v>
      </c>
      <c r="J10" s="41"/>
    </row>
    <row r="11" spans="1:10" x14ac:dyDescent="0.3">
      <c r="A11" s="41" t="s">
        <v>47</v>
      </c>
      <c r="B11" s="41" t="s">
        <v>40</v>
      </c>
      <c r="C11" s="41" t="s">
        <v>31</v>
      </c>
      <c r="D11">
        <v>65000</v>
      </c>
      <c r="E11" s="35">
        <v>43273</v>
      </c>
      <c r="F11" s="41" t="s">
        <v>54</v>
      </c>
      <c r="G11">
        <v>12</v>
      </c>
      <c r="H11">
        <v>36000</v>
      </c>
      <c r="I11">
        <v>75000</v>
      </c>
      <c r="J11" s="41"/>
    </row>
    <row r="12" spans="1:10" x14ac:dyDescent="0.3">
      <c r="A12" s="41" t="s">
        <v>38</v>
      </c>
      <c r="B12" s="41" t="s">
        <v>40</v>
      </c>
      <c r="C12" s="41" t="s">
        <v>31</v>
      </c>
      <c r="D12">
        <v>70000</v>
      </c>
      <c r="E12" s="35">
        <v>43314</v>
      </c>
      <c r="F12" s="41" t="s">
        <v>35</v>
      </c>
      <c r="G12">
        <v>17</v>
      </c>
      <c r="H12">
        <v>55000</v>
      </c>
      <c r="I12">
        <v>5000</v>
      </c>
      <c r="J12" s="41"/>
    </row>
    <row r="13" spans="1:10" x14ac:dyDescent="0.3">
      <c r="A13" s="41" t="s">
        <v>39</v>
      </c>
      <c r="B13" s="41" t="s">
        <v>50</v>
      </c>
      <c r="C13" s="41" t="s">
        <v>45</v>
      </c>
      <c r="D13">
        <v>70000</v>
      </c>
      <c r="E13" s="35">
        <v>43285</v>
      </c>
      <c r="F13" s="41" t="s">
        <v>35</v>
      </c>
      <c r="G13">
        <v>9</v>
      </c>
      <c r="H13">
        <v>85000</v>
      </c>
      <c r="I13">
        <v>46000</v>
      </c>
      <c r="J13" s="41" t="s">
        <v>90</v>
      </c>
    </row>
    <row r="14" spans="1:10" x14ac:dyDescent="0.3">
      <c r="A14" s="41" t="s">
        <v>38</v>
      </c>
      <c r="B14" s="41" t="s">
        <v>40</v>
      </c>
      <c r="C14" s="41" t="s">
        <v>43</v>
      </c>
      <c r="D14">
        <v>70000</v>
      </c>
      <c r="E14" s="35">
        <v>43363</v>
      </c>
      <c r="F14" s="41" t="s">
        <v>35</v>
      </c>
      <c r="G14">
        <v>16</v>
      </c>
      <c r="H14">
        <v>38000</v>
      </c>
      <c r="I14">
        <v>49000</v>
      </c>
      <c r="J14" s="41"/>
    </row>
    <row r="15" spans="1:10" x14ac:dyDescent="0.3">
      <c r="A15" s="41" t="s">
        <v>38</v>
      </c>
      <c r="B15" s="41" t="s">
        <v>46</v>
      </c>
      <c r="C15" s="41" t="s">
        <v>45</v>
      </c>
      <c r="D15">
        <v>75000</v>
      </c>
      <c r="E15" s="35">
        <v>43346</v>
      </c>
      <c r="F15" s="41" t="s">
        <v>35</v>
      </c>
      <c r="G15">
        <v>13</v>
      </c>
      <c r="H15">
        <v>71000</v>
      </c>
      <c r="I15">
        <v>51000</v>
      </c>
      <c r="J15" s="41"/>
    </row>
    <row r="16" spans="1:10" x14ac:dyDescent="0.3">
      <c r="A16" s="41" t="s">
        <v>39</v>
      </c>
      <c r="B16" s="41" t="s">
        <v>50</v>
      </c>
      <c r="C16" s="41" t="s">
        <v>31</v>
      </c>
      <c r="D16">
        <v>80000</v>
      </c>
      <c r="E16" s="35">
        <v>43329</v>
      </c>
      <c r="F16" s="41" t="s">
        <v>35</v>
      </c>
      <c r="G16">
        <v>11</v>
      </c>
      <c r="H16">
        <v>8000</v>
      </c>
      <c r="I16">
        <v>16000</v>
      </c>
      <c r="J16" s="41"/>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BD895-FC98-41B2-A3D1-68582F899BB0}">
  <sheetPr codeName="Sheet29">
    <pageSetUpPr fitToPage="1"/>
  </sheetPr>
  <dimension ref="A1:AL32"/>
  <sheetViews>
    <sheetView topLeftCell="Z1" zoomScaleNormal="100" workbookViewId="0">
      <selection activeCell="AB22" sqref="AB22:AB25"/>
    </sheetView>
  </sheetViews>
  <sheetFormatPr defaultRowHeight="14.4" customHeight="1" x14ac:dyDescent="0.3"/>
  <cols>
    <col min="1" max="1" width="13.44140625" customWidth="1"/>
    <col min="2" max="2" width="16.5546875" customWidth="1"/>
    <col min="3" max="3" width="10.109375" customWidth="1"/>
    <col min="4" max="4" width="12.33203125" bestFit="1" customWidth="1"/>
    <col min="5" max="5" width="14.88671875" customWidth="1"/>
    <col min="6" max="6" width="18" customWidth="1"/>
    <col min="7" max="7" width="9" customWidth="1"/>
    <col min="8" max="8" width="18" customWidth="1"/>
    <col min="9" max="9" width="16.21875" customWidth="1"/>
    <col min="10" max="10" width="13.77734375" bestFit="1" customWidth="1"/>
    <col min="11" max="11" width="11.109375" bestFit="1" customWidth="1"/>
    <col min="12" max="12" width="8.109375" customWidth="1"/>
    <col min="13" max="13" width="16.33203125" customWidth="1"/>
    <col min="14" max="14" width="11.33203125" customWidth="1"/>
    <col min="15" max="26" width="8.88671875" customWidth="1"/>
    <col min="28" max="28" width="9.77734375" customWidth="1"/>
    <col min="30" max="30" width="9.88671875" bestFit="1" customWidth="1"/>
    <col min="31" max="31" width="9.6640625" customWidth="1"/>
    <col min="32" max="32" width="18.6640625" customWidth="1"/>
    <col min="33" max="33" width="18" customWidth="1"/>
    <col min="34" max="34" width="16.21875" customWidth="1"/>
  </cols>
  <sheetData>
    <row r="1" spans="1:38" x14ac:dyDescent="0.3">
      <c r="A1" s="12" t="s">
        <v>3</v>
      </c>
      <c r="F1" s="8" t="s">
        <v>1</v>
      </c>
    </row>
    <row r="2" spans="1:38" x14ac:dyDescent="0.3">
      <c r="A2" s="9" t="s">
        <v>53</v>
      </c>
    </row>
    <row r="3" spans="1:38" x14ac:dyDescent="0.3">
      <c r="A3" s="9"/>
    </row>
    <row r="4" spans="1:38" x14ac:dyDescent="0.3">
      <c r="A4" s="2" t="s">
        <v>41</v>
      </c>
      <c r="B4" s="3" t="s">
        <v>71</v>
      </c>
      <c r="C4" t="s">
        <v>52</v>
      </c>
      <c r="D4" s="3" t="s">
        <v>34</v>
      </c>
      <c r="E4" s="3" t="s">
        <v>26</v>
      </c>
      <c r="F4" s="3" t="s">
        <v>36</v>
      </c>
      <c r="G4" s="3" t="s">
        <v>0</v>
      </c>
      <c r="H4" s="3" t="s">
        <v>73</v>
      </c>
      <c r="I4" s="3" t="s">
        <v>74</v>
      </c>
      <c r="J4" s="3" t="s">
        <v>13</v>
      </c>
      <c r="Z4" s="43" t="s">
        <v>41</v>
      </c>
      <c r="AA4" s="43" t="s">
        <v>71</v>
      </c>
      <c r="AB4" s="44" t="s">
        <v>52</v>
      </c>
      <c r="AC4" s="43" t="s">
        <v>0</v>
      </c>
      <c r="AD4" s="43" t="s">
        <v>26</v>
      </c>
      <c r="AE4" s="43" t="s">
        <v>36</v>
      </c>
      <c r="AF4" s="43" t="s">
        <v>51</v>
      </c>
      <c r="AG4" s="43" t="s">
        <v>73</v>
      </c>
      <c r="AH4" s="43" t="s">
        <v>74</v>
      </c>
      <c r="AI4" s="43" t="s">
        <v>13</v>
      </c>
      <c r="AL4" s="49" t="s">
        <v>0</v>
      </c>
    </row>
    <row r="5" spans="1:38" x14ac:dyDescent="0.3">
      <c r="A5" t="s">
        <v>47</v>
      </c>
      <c r="B5" t="s">
        <v>49</v>
      </c>
      <c r="C5" t="s">
        <v>48</v>
      </c>
      <c r="D5" s="7">
        <v>20000</v>
      </c>
      <c r="E5" s="18">
        <v>43299</v>
      </c>
      <c r="F5" t="str">
        <f>VLOOKUP(A5,$M$6:$N$9,2,0)</f>
        <v>Thailand</v>
      </c>
      <c r="G5">
        <v>14</v>
      </c>
      <c r="H5" s="7">
        <v>60000</v>
      </c>
      <c r="I5" s="7">
        <v>21000</v>
      </c>
      <c r="J5" t="s">
        <v>88</v>
      </c>
      <c r="M5" s="24" t="s">
        <v>41</v>
      </c>
      <c r="N5" s="25" t="s">
        <v>36</v>
      </c>
      <c r="Z5" s="44" t="s">
        <v>38</v>
      </c>
      <c r="AA5" s="44" t="s">
        <v>40</v>
      </c>
      <c r="AB5" s="44" t="s">
        <v>31</v>
      </c>
      <c r="AC5" s="45">
        <v>1</v>
      </c>
      <c r="AD5" s="46">
        <v>43314</v>
      </c>
      <c r="AE5" s="44" t="str">
        <f t="shared" ref="AE5:AE19" si="0">VLOOKUP(Z5,$M$6:$N$9,2,0)</f>
        <v>Cambodia</v>
      </c>
      <c r="AF5" s="44">
        <v>17</v>
      </c>
      <c r="AG5" s="45">
        <v>55000</v>
      </c>
      <c r="AH5" s="45">
        <v>5000</v>
      </c>
      <c r="AI5" s="44"/>
      <c r="AL5" s="47">
        <v>14</v>
      </c>
    </row>
    <row r="6" spans="1:38" x14ac:dyDescent="0.3">
      <c r="A6" t="s">
        <v>37</v>
      </c>
      <c r="B6" t="s">
        <v>40</v>
      </c>
      <c r="C6" t="s">
        <v>48</v>
      </c>
      <c r="D6" s="7">
        <v>30000</v>
      </c>
      <c r="E6" s="18">
        <v>43266</v>
      </c>
      <c r="F6" t="str">
        <f>VLOOKUP(A6,$M$6:$N$9,2,0)</f>
        <v>Cambodia</v>
      </c>
      <c r="G6">
        <v>13</v>
      </c>
      <c r="H6" s="7">
        <v>73000</v>
      </c>
      <c r="I6" s="7">
        <v>9000</v>
      </c>
      <c r="M6" s="20" t="s">
        <v>56</v>
      </c>
      <c r="N6" s="19" t="s">
        <v>35</v>
      </c>
      <c r="Z6" s="44" t="s">
        <v>47</v>
      </c>
      <c r="AA6" s="44" t="s">
        <v>40</v>
      </c>
      <c r="AB6" s="44" t="s">
        <v>31</v>
      </c>
      <c r="AC6" s="45">
        <v>2</v>
      </c>
      <c r="AD6" s="46">
        <v>43273</v>
      </c>
      <c r="AE6" s="44" t="str">
        <f t="shared" si="0"/>
        <v>Thailand</v>
      </c>
      <c r="AF6" s="44">
        <v>12</v>
      </c>
      <c r="AG6" s="45">
        <v>36000</v>
      </c>
      <c r="AH6" s="45">
        <v>75000</v>
      </c>
      <c r="AI6" s="44"/>
      <c r="AL6" s="48">
        <v>13</v>
      </c>
    </row>
    <row r="7" spans="1:38" x14ac:dyDescent="0.3">
      <c r="A7" t="s">
        <v>37</v>
      </c>
      <c r="B7" s="5" t="s">
        <v>44</v>
      </c>
      <c r="C7" t="s">
        <v>31</v>
      </c>
      <c r="D7" s="7">
        <v>35000</v>
      </c>
      <c r="E7" s="18">
        <v>43337</v>
      </c>
      <c r="F7" t="str">
        <f>VLOOKUP(A7,$M$6:$N$9,2,0)</f>
        <v>Cambodia</v>
      </c>
      <c r="G7">
        <v>23</v>
      </c>
      <c r="H7" s="7">
        <v>30000</v>
      </c>
      <c r="I7" s="7">
        <v>82000</v>
      </c>
      <c r="M7" s="20" t="s">
        <v>47</v>
      </c>
      <c r="N7" s="19" t="s">
        <v>54</v>
      </c>
      <c r="Z7" s="44" t="s">
        <v>39</v>
      </c>
      <c r="AA7" s="44" t="s">
        <v>50</v>
      </c>
      <c r="AB7" s="44" t="s">
        <v>45</v>
      </c>
      <c r="AC7" s="45">
        <v>3</v>
      </c>
      <c r="AD7" s="46">
        <v>43285</v>
      </c>
      <c r="AE7" s="44" t="str">
        <f t="shared" si="0"/>
        <v>Cambodia</v>
      </c>
      <c r="AF7" s="44">
        <v>9</v>
      </c>
      <c r="AG7" s="45">
        <v>85000</v>
      </c>
      <c r="AH7" s="45">
        <v>46000</v>
      </c>
      <c r="AI7" s="44" t="s">
        <v>90</v>
      </c>
      <c r="AL7" s="47">
        <v>23</v>
      </c>
    </row>
    <row r="8" spans="1:38" x14ac:dyDescent="0.3">
      <c r="A8" t="s">
        <v>38</v>
      </c>
      <c r="B8" s="5" t="s">
        <v>49</v>
      </c>
      <c r="C8" t="s">
        <v>32</v>
      </c>
      <c r="D8" s="7">
        <v>40000</v>
      </c>
      <c r="E8" s="18">
        <v>43281</v>
      </c>
      <c r="F8" t="str">
        <f>VLOOKUP(A8,$M$6:$N$9,2,0)</f>
        <v>Cambodia</v>
      </c>
      <c r="G8">
        <v>18</v>
      </c>
      <c r="H8" s="7">
        <v>48000</v>
      </c>
      <c r="I8" s="7">
        <v>37000</v>
      </c>
      <c r="M8" s="20" t="s">
        <v>37</v>
      </c>
      <c r="N8" s="19" t="s">
        <v>35</v>
      </c>
      <c r="Z8" s="44" t="s">
        <v>37</v>
      </c>
      <c r="AA8" s="44" t="s">
        <v>44</v>
      </c>
      <c r="AB8" s="44" t="s">
        <v>31</v>
      </c>
      <c r="AC8" s="45">
        <v>4</v>
      </c>
      <c r="AD8" s="46">
        <v>43337</v>
      </c>
      <c r="AE8" s="44" t="str">
        <f t="shared" si="0"/>
        <v>Cambodia</v>
      </c>
      <c r="AF8" s="44">
        <v>23</v>
      </c>
      <c r="AG8" s="45">
        <v>30000</v>
      </c>
      <c r="AH8" s="45">
        <v>82000</v>
      </c>
      <c r="AI8" s="44"/>
      <c r="AL8" s="48">
        <v>18</v>
      </c>
    </row>
    <row r="9" spans="1:38" x14ac:dyDescent="0.3">
      <c r="A9" t="s">
        <v>47</v>
      </c>
      <c r="B9" s="5" t="s">
        <v>49</v>
      </c>
      <c r="C9" t="s">
        <v>45</v>
      </c>
      <c r="D9" s="7">
        <v>40000</v>
      </c>
      <c r="E9" s="18">
        <v>43236</v>
      </c>
      <c r="F9" t="str">
        <f>VLOOKUP(A9,$M$6:$N$9,2,0)</f>
        <v>Thailand</v>
      </c>
      <c r="G9">
        <v>13</v>
      </c>
      <c r="H9" s="7">
        <v>23000</v>
      </c>
      <c r="I9" s="7">
        <v>32000</v>
      </c>
      <c r="J9" t="s">
        <v>87</v>
      </c>
      <c r="M9" s="21" t="s">
        <v>39</v>
      </c>
      <c r="N9" s="22" t="s">
        <v>35</v>
      </c>
      <c r="Z9" s="44" t="s">
        <v>38</v>
      </c>
      <c r="AA9" s="44" t="s">
        <v>49</v>
      </c>
      <c r="AB9" s="44" t="s">
        <v>32</v>
      </c>
      <c r="AC9" s="45">
        <v>5</v>
      </c>
      <c r="AD9" s="46">
        <v>43281</v>
      </c>
      <c r="AE9" s="44" t="str">
        <f t="shared" si="0"/>
        <v>Cambodia</v>
      </c>
      <c r="AF9" s="44">
        <v>18</v>
      </c>
      <c r="AG9" s="45">
        <v>48000</v>
      </c>
      <c r="AH9" s="45">
        <v>37000</v>
      </c>
      <c r="AI9" s="44"/>
      <c r="AL9" s="47">
        <v>13</v>
      </c>
    </row>
    <row r="10" spans="1:38" x14ac:dyDescent="0.3">
      <c r="A10" t="s">
        <v>39</v>
      </c>
      <c r="B10" s="5" t="s">
        <v>44</v>
      </c>
      <c r="C10" t="s">
        <v>43</v>
      </c>
      <c r="D10" s="7">
        <v>40000</v>
      </c>
      <c r="E10" s="18">
        <v>43322</v>
      </c>
      <c r="F10" t="str">
        <f>VLOOKUP(A10,$M$6:$N$9,2,0)</f>
        <v>Cambodia</v>
      </c>
      <c r="G10">
        <v>8</v>
      </c>
      <c r="H10" s="7">
        <v>74000</v>
      </c>
      <c r="I10" s="7">
        <v>24000</v>
      </c>
      <c r="Z10" s="44" t="s">
        <v>47</v>
      </c>
      <c r="AA10" s="44" t="s">
        <v>49</v>
      </c>
      <c r="AB10" s="44" t="s">
        <v>45</v>
      </c>
      <c r="AC10" s="45">
        <v>6</v>
      </c>
      <c r="AD10" s="46">
        <v>43236</v>
      </c>
      <c r="AE10" s="44" t="str">
        <f t="shared" si="0"/>
        <v>Thailand</v>
      </c>
      <c r="AF10" s="44">
        <v>13</v>
      </c>
      <c r="AG10" s="45">
        <v>23000</v>
      </c>
      <c r="AH10" s="45">
        <v>32000</v>
      </c>
      <c r="AI10" s="44" t="s">
        <v>87</v>
      </c>
      <c r="AL10" s="48">
        <v>8</v>
      </c>
    </row>
    <row r="11" spans="1:38" x14ac:dyDescent="0.3">
      <c r="A11" t="s">
        <v>39</v>
      </c>
      <c r="B11" s="5" t="s">
        <v>44</v>
      </c>
      <c r="C11" t="s">
        <v>48</v>
      </c>
      <c r="D11" s="7">
        <v>45000</v>
      </c>
      <c r="E11" s="18">
        <v>43375</v>
      </c>
      <c r="F11" t="str">
        <f>VLOOKUP(A11,$M$6:$N$9,2,0)</f>
        <v>Cambodia</v>
      </c>
      <c r="G11">
        <v>6</v>
      </c>
      <c r="H11" s="7">
        <v>47000</v>
      </c>
      <c r="I11" s="7">
        <v>47000</v>
      </c>
      <c r="J11" t="s">
        <v>89</v>
      </c>
      <c r="Z11" s="44" t="s">
        <v>38</v>
      </c>
      <c r="AA11" s="44" t="s">
        <v>40</v>
      </c>
      <c r="AB11" s="44" t="s">
        <v>43</v>
      </c>
      <c r="AC11" s="45">
        <v>7</v>
      </c>
      <c r="AD11" s="46">
        <v>43363</v>
      </c>
      <c r="AE11" s="44" t="str">
        <f t="shared" si="0"/>
        <v>Cambodia</v>
      </c>
      <c r="AF11" s="44">
        <v>16</v>
      </c>
      <c r="AG11" s="45">
        <v>38000</v>
      </c>
      <c r="AH11" s="45">
        <v>49000</v>
      </c>
      <c r="AI11" s="44"/>
      <c r="AL11" s="47">
        <v>6</v>
      </c>
    </row>
    <row r="12" spans="1:38" x14ac:dyDescent="0.3">
      <c r="A12" t="s">
        <v>47</v>
      </c>
      <c r="B12" s="5" t="s">
        <v>46</v>
      </c>
      <c r="C12" t="s">
        <v>32</v>
      </c>
      <c r="D12" s="7">
        <v>45000</v>
      </c>
      <c r="E12" s="18">
        <v>43393</v>
      </c>
      <c r="F12" t="str">
        <f>VLOOKUP(A12,$M$6:$N$9,2,0)</f>
        <v>Thailand</v>
      </c>
      <c r="G12">
        <v>14</v>
      </c>
      <c r="H12" s="7">
        <v>70000</v>
      </c>
      <c r="I12" s="7">
        <v>55000</v>
      </c>
      <c r="Z12" s="44" t="s">
        <v>39</v>
      </c>
      <c r="AA12" s="44" t="s">
        <v>44</v>
      </c>
      <c r="AB12" s="44" t="s">
        <v>43</v>
      </c>
      <c r="AC12" s="45">
        <v>8</v>
      </c>
      <c r="AD12" s="46">
        <v>43322</v>
      </c>
      <c r="AE12" s="44" t="str">
        <f t="shared" si="0"/>
        <v>Cambodia</v>
      </c>
      <c r="AF12" s="44">
        <v>8</v>
      </c>
      <c r="AG12" s="45">
        <v>74000</v>
      </c>
      <c r="AH12" s="45">
        <v>24000</v>
      </c>
      <c r="AI12" s="44"/>
      <c r="AL12" s="48">
        <v>14</v>
      </c>
    </row>
    <row r="13" spans="1:38" x14ac:dyDescent="0.3">
      <c r="A13" t="s">
        <v>37</v>
      </c>
      <c r="B13" s="5" t="s">
        <v>44</v>
      </c>
      <c r="C13" t="s">
        <v>43</v>
      </c>
      <c r="D13" s="7">
        <v>45000</v>
      </c>
      <c r="E13" s="18">
        <v>43345</v>
      </c>
      <c r="F13" t="str">
        <f>VLOOKUP(A13,$M$6:$N$9,2,0)</f>
        <v>Cambodia</v>
      </c>
      <c r="G13">
        <v>24</v>
      </c>
      <c r="H13" s="7">
        <v>77000</v>
      </c>
      <c r="I13" s="7">
        <v>10000</v>
      </c>
      <c r="Z13" s="44" t="s">
        <v>39</v>
      </c>
      <c r="AA13" s="44" t="s">
        <v>44</v>
      </c>
      <c r="AB13" s="44" t="s">
        <v>48</v>
      </c>
      <c r="AC13" s="45">
        <v>9</v>
      </c>
      <c r="AD13" s="46">
        <v>43375</v>
      </c>
      <c r="AE13" s="44" t="str">
        <f t="shared" si="0"/>
        <v>Cambodia</v>
      </c>
      <c r="AF13" s="44">
        <v>6</v>
      </c>
      <c r="AG13" s="45">
        <v>47000</v>
      </c>
      <c r="AH13" s="45">
        <v>47000</v>
      </c>
      <c r="AI13" s="44" t="s">
        <v>89</v>
      </c>
      <c r="AL13" s="47">
        <v>24</v>
      </c>
    </row>
    <row r="14" spans="1:38" x14ac:dyDescent="0.3">
      <c r="A14" t="s">
        <v>47</v>
      </c>
      <c r="B14" s="5" t="s">
        <v>40</v>
      </c>
      <c r="C14" t="s">
        <v>31</v>
      </c>
      <c r="D14" s="7">
        <v>65000</v>
      </c>
      <c r="E14" s="18">
        <v>43273</v>
      </c>
      <c r="F14" t="str">
        <f>VLOOKUP(A14,$M$6:$N$9,2,0)</f>
        <v>Thailand</v>
      </c>
      <c r="G14">
        <v>12</v>
      </c>
      <c r="H14" s="7">
        <v>36000</v>
      </c>
      <c r="I14" s="7">
        <v>75000</v>
      </c>
      <c r="Z14" s="44" t="s">
        <v>37</v>
      </c>
      <c r="AA14" s="44" t="s">
        <v>40</v>
      </c>
      <c r="AB14" s="44" t="s">
        <v>48</v>
      </c>
      <c r="AC14" s="45">
        <v>10</v>
      </c>
      <c r="AD14" s="46">
        <v>43266</v>
      </c>
      <c r="AE14" s="44" t="str">
        <f t="shared" si="0"/>
        <v>Cambodia</v>
      </c>
      <c r="AF14" s="44">
        <v>13</v>
      </c>
      <c r="AG14" s="45">
        <v>73000</v>
      </c>
      <c r="AH14" s="45">
        <v>9000</v>
      </c>
      <c r="AI14" s="44"/>
      <c r="AL14" s="48">
        <v>12</v>
      </c>
    </row>
    <row r="15" spans="1:38" x14ac:dyDescent="0.3">
      <c r="A15" t="s">
        <v>38</v>
      </c>
      <c r="B15" s="5" t="s">
        <v>40</v>
      </c>
      <c r="C15" t="s">
        <v>31</v>
      </c>
      <c r="D15" s="7">
        <v>70000</v>
      </c>
      <c r="E15" s="18">
        <v>43314</v>
      </c>
      <c r="F15" t="str">
        <f>VLOOKUP(A15,$M$6:$N$9,2,0)</f>
        <v>Cambodia</v>
      </c>
      <c r="G15">
        <v>17</v>
      </c>
      <c r="H15" s="7">
        <v>55000</v>
      </c>
      <c r="I15" s="7">
        <v>5000</v>
      </c>
      <c r="Z15" s="44" t="s">
        <v>39</v>
      </c>
      <c r="AA15" s="44" t="s">
        <v>50</v>
      </c>
      <c r="AB15" s="44" t="s">
        <v>31</v>
      </c>
      <c r="AC15" s="45">
        <v>11</v>
      </c>
      <c r="AD15" s="46">
        <v>43329</v>
      </c>
      <c r="AE15" s="44" t="str">
        <f t="shared" si="0"/>
        <v>Cambodia</v>
      </c>
      <c r="AF15" s="44">
        <v>11</v>
      </c>
      <c r="AG15" s="45">
        <v>8000</v>
      </c>
      <c r="AH15" s="45">
        <v>16000</v>
      </c>
      <c r="AI15" s="44"/>
      <c r="AL15" s="47">
        <v>17</v>
      </c>
    </row>
    <row r="16" spans="1:38" x14ac:dyDescent="0.3">
      <c r="A16" t="s">
        <v>39</v>
      </c>
      <c r="B16" s="5" t="s">
        <v>50</v>
      </c>
      <c r="C16" t="s">
        <v>45</v>
      </c>
      <c r="D16" s="7">
        <v>70000</v>
      </c>
      <c r="E16" s="18">
        <v>43285</v>
      </c>
      <c r="F16" t="str">
        <f>VLOOKUP(A16,$M$6:$N$9,2,0)</f>
        <v>Cambodia</v>
      </c>
      <c r="G16">
        <v>9</v>
      </c>
      <c r="H16" s="7">
        <v>85000</v>
      </c>
      <c r="I16" s="7">
        <v>46000</v>
      </c>
      <c r="J16" t="s">
        <v>90</v>
      </c>
      <c r="Z16" s="44" t="s">
        <v>47</v>
      </c>
      <c r="AA16" s="44" t="s">
        <v>49</v>
      </c>
      <c r="AB16" s="44" t="s">
        <v>48</v>
      </c>
      <c r="AC16" s="45">
        <v>12</v>
      </c>
      <c r="AD16" s="46">
        <v>43299</v>
      </c>
      <c r="AE16" s="44" t="str">
        <f t="shared" si="0"/>
        <v>Thailand</v>
      </c>
      <c r="AF16" s="44">
        <v>14</v>
      </c>
      <c r="AG16" s="45">
        <v>60000</v>
      </c>
      <c r="AH16" s="45">
        <v>21000</v>
      </c>
      <c r="AI16" s="44" t="s">
        <v>88</v>
      </c>
      <c r="AL16" s="48">
        <v>9</v>
      </c>
    </row>
    <row r="17" spans="1:38" x14ac:dyDescent="0.3">
      <c r="A17" t="s">
        <v>38</v>
      </c>
      <c r="B17" s="5" t="s">
        <v>40</v>
      </c>
      <c r="C17" t="s">
        <v>43</v>
      </c>
      <c r="D17" s="7">
        <v>70000</v>
      </c>
      <c r="E17" s="18">
        <v>43363</v>
      </c>
      <c r="F17" t="str">
        <f>VLOOKUP(A17,$M$6:$N$9,2,0)</f>
        <v>Cambodia</v>
      </c>
      <c r="G17">
        <v>16</v>
      </c>
      <c r="H17" s="7">
        <v>38000</v>
      </c>
      <c r="I17" s="7">
        <v>49000</v>
      </c>
      <c r="Z17" s="44" t="s">
        <v>47</v>
      </c>
      <c r="AA17" s="44" t="s">
        <v>46</v>
      </c>
      <c r="AB17" s="44" t="s">
        <v>32</v>
      </c>
      <c r="AC17" s="45">
        <v>13</v>
      </c>
      <c r="AD17" s="46">
        <v>43393</v>
      </c>
      <c r="AE17" s="44" t="str">
        <f t="shared" si="0"/>
        <v>Thailand</v>
      </c>
      <c r="AF17" s="44">
        <v>14</v>
      </c>
      <c r="AG17" s="45">
        <v>70000</v>
      </c>
      <c r="AH17" s="45">
        <v>55000</v>
      </c>
      <c r="AI17" s="44"/>
      <c r="AL17" s="47">
        <v>16</v>
      </c>
    </row>
    <row r="18" spans="1:38" x14ac:dyDescent="0.3">
      <c r="A18" t="s">
        <v>38</v>
      </c>
      <c r="B18" t="s">
        <v>46</v>
      </c>
      <c r="C18" t="s">
        <v>45</v>
      </c>
      <c r="D18" s="7">
        <v>75000</v>
      </c>
      <c r="E18" s="18">
        <v>43346</v>
      </c>
      <c r="F18" t="str">
        <f>VLOOKUP(A18,$M$6:$N$9,2,0)</f>
        <v>Cambodia</v>
      </c>
      <c r="G18">
        <v>13</v>
      </c>
      <c r="H18" s="7">
        <v>71000</v>
      </c>
      <c r="I18" s="7">
        <v>51000</v>
      </c>
      <c r="Z18" s="44" t="s">
        <v>38</v>
      </c>
      <c r="AA18" s="44" t="s">
        <v>46</v>
      </c>
      <c r="AB18" s="44" t="s">
        <v>45</v>
      </c>
      <c r="AC18" s="45">
        <v>14</v>
      </c>
      <c r="AD18" s="46">
        <v>43346</v>
      </c>
      <c r="AE18" s="44" t="str">
        <f t="shared" si="0"/>
        <v>Cambodia</v>
      </c>
      <c r="AF18" s="44">
        <v>13</v>
      </c>
      <c r="AG18" s="45">
        <v>71000</v>
      </c>
      <c r="AH18" s="45">
        <v>51000</v>
      </c>
      <c r="AI18" s="44"/>
      <c r="AL18" s="48">
        <v>13</v>
      </c>
    </row>
    <row r="19" spans="1:38" x14ac:dyDescent="0.3">
      <c r="A19" t="s">
        <v>39</v>
      </c>
      <c r="B19" s="5" t="s">
        <v>50</v>
      </c>
      <c r="C19" t="s">
        <v>31</v>
      </c>
      <c r="D19" s="7">
        <v>80000</v>
      </c>
      <c r="E19" s="18">
        <v>43329</v>
      </c>
      <c r="F19" t="str">
        <f>VLOOKUP(A19,$M$6:$N$9,2,0)</f>
        <v>Cambodia</v>
      </c>
      <c r="G19">
        <v>11</v>
      </c>
      <c r="H19" s="7">
        <v>8000</v>
      </c>
      <c r="I19" s="7">
        <v>16000</v>
      </c>
      <c r="Z19" s="44" t="s">
        <v>37</v>
      </c>
      <c r="AA19" s="44" t="s">
        <v>44</v>
      </c>
      <c r="AB19" s="44" t="s">
        <v>43</v>
      </c>
      <c r="AC19" s="45">
        <v>15</v>
      </c>
      <c r="AD19" s="46">
        <v>43345</v>
      </c>
      <c r="AE19" s="44" t="str">
        <f t="shared" si="0"/>
        <v>Cambodia</v>
      </c>
      <c r="AF19" s="44">
        <v>24</v>
      </c>
      <c r="AG19" s="45">
        <v>77000</v>
      </c>
      <c r="AH19" s="45">
        <v>10000</v>
      </c>
      <c r="AI19" s="44"/>
      <c r="AL19" s="47">
        <v>11</v>
      </c>
    </row>
    <row r="21" spans="1:38" x14ac:dyDescent="0.3">
      <c r="A21" s="9" t="s">
        <v>33</v>
      </c>
    </row>
    <row r="22" spans="1:38" x14ac:dyDescent="0.3">
      <c r="A22" s="4" t="s">
        <v>81</v>
      </c>
      <c r="AB22">
        <v>18435.505679139507</v>
      </c>
    </row>
    <row r="23" spans="1:38" x14ac:dyDescent="0.3">
      <c r="A23" s="4"/>
      <c r="AB23" t="s">
        <v>117</v>
      </c>
    </row>
    <row r="24" spans="1:38" x14ac:dyDescent="0.3">
      <c r="A24" s="34" t="s">
        <v>0</v>
      </c>
      <c r="B24" s="11" t="s">
        <v>83</v>
      </c>
      <c r="C24" s="11"/>
      <c r="D24" s="11"/>
      <c r="E24" s="11"/>
      <c r="F24" s="11" t="s">
        <v>42</v>
      </c>
      <c r="AB24" t="s">
        <v>116</v>
      </c>
    </row>
    <row r="25" spans="1:38" x14ac:dyDescent="0.3">
      <c r="A25" s="11">
        <v>1</v>
      </c>
      <c r="B25" s="11" t="s">
        <v>75</v>
      </c>
      <c r="C25" s="11"/>
      <c r="D25" s="11"/>
      <c r="E25" s="11"/>
      <c r="F25" s="17"/>
      <c r="AB25" t="s">
        <v>115</v>
      </c>
    </row>
    <row r="26" spans="1:38" x14ac:dyDescent="0.3">
      <c r="A26" s="11">
        <v>2</v>
      </c>
      <c r="B26" s="11" t="s">
        <v>76</v>
      </c>
      <c r="C26" s="11"/>
      <c r="D26" s="11"/>
      <c r="E26" s="11"/>
      <c r="F26" s="17"/>
    </row>
    <row r="27" spans="1:38" x14ac:dyDescent="0.3">
      <c r="A27" s="11">
        <v>3</v>
      </c>
      <c r="B27" s="11" t="s">
        <v>82</v>
      </c>
      <c r="C27" s="11"/>
      <c r="D27" s="11"/>
      <c r="E27" s="11"/>
      <c r="F27" s="17"/>
    </row>
    <row r="28" spans="1:38" x14ac:dyDescent="0.3">
      <c r="A28" s="11">
        <v>4</v>
      </c>
      <c r="B28" s="11" t="s">
        <v>78</v>
      </c>
      <c r="C28" s="11"/>
      <c r="D28" s="11"/>
      <c r="E28" s="11"/>
      <c r="F28" s="17"/>
    </row>
    <row r="29" spans="1:38" x14ac:dyDescent="0.3">
      <c r="A29" s="11">
        <v>5</v>
      </c>
      <c r="B29" s="11" t="s">
        <v>84</v>
      </c>
      <c r="C29" s="11"/>
      <c r="D29" s="11"/>
      <c r="E29" s="11"/>
      <c r="F29" s="17"/>
    </row>
    <row r="30" spans="1:38" x14ac:dyDescent="0.3">
      <c r="A30" s="11">
        <v>6</v>
      </c>
      <c r="B30" s="11" t="s">
        <v>77</v>
      </c>
      <c r="C30" s="11"/>
      <c r="D30" s="11"/>
      <c r="E30" s="11"/>
      <c r="F30" s="17"/>
    </row>
    <row r="31" spans="1:38" x14ac:dyDescent="0.3">
      <c r="A31" s="11">
        <v>7</v>
      </c>
      <c r="B31" s="11" t="s">
        <v>79</v>
      </c>
      <c r="C31" s="11"/>
      <c r="D31" s="11"/>
      <c r="E31" s="11"/>
      <c r="F31" s="17"/>
    </row>
    <row r="32" spans="1:38" x14ac:dyDescent="0.3">
      <c r="A32" s="11">
        <v>8</v>
      </c>
      <c r="B32" s="11" t="s">
        <v>80</v>
      </c>
      <c r="C32" s="11"/>
      <c r="D32" s="11"/>
      <c r="E32" s="11"/>
      <c r="F32" s="17"/>
    </row>
  </sheetData>
  <conditionalFormatting sqref="A1">
    <cfRule type="containsText" dxfId="8" priority="2" operator="containsText" text="redo">
      <formula>NOT(ISERROR(SEARCH("redo",A1)))</formula>
    </cfRule>
  </conditionalFormatting>
  <conditionalFormatting sqref="AL5:AL20 AC5:AC19">
    <cfRule type="uniqueValues" dxfId="7" priority="1"/>
  </conditionalFormatting>
  <hyperlinks>
    <hyperlink ref="F1" location="Introduction!A1" display="Click here to go to introduction" xr:uid="{67F3BEE5-CC27-4AD6-88B8-9A9E5E0742E0}"/>
  </hyperlinks>
  <pageMargins left="0.70866141732283472" right="0.70866141732283472" top="0.74803149606299213" bottom="0.74803149606299213" header="0.31496062992125984" footer="0.31496062992125984"/>
  <pageSetup scale="70" orientation="landscape" horizontalDpi="300" r:id="rId1"/>
  <rowBreaks count="1" manualBreakCount="1">
    <brk id="1" max="16383" man="1"/>
  </rowBreaks>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320A3-9129-4017-94F1-377FBAF0981A}">
  <sheetPr codeName="Sheet31">
    <pageSetUpPr fitToPage="1"/>
  </sheetPr>
  <dimension ref="A1:W76"/>
  <sheetViews>
    <sheetView showGridLines="0" showRowColHeaders="0" zoomScale="70" zoomScaleNormal="70" workbookViewId="0">
      <selection activeCell="I6" sqref="I6"/>
    </sheetView>
  </sheetViews>
  <sheetFormatPr defaultRowHeight="14.4" customHeight="1" outlineLevelRow="1" x14ac:dyDescent="0.3"/>
  <cols>
    <col min="1" max="1" width="10.6640625" customWidth="1"/>
    <col min="2" max="2" width="11.5546875" customWidth="1"/>
    <col min="4" max="4" width="12.44140625" customWidth="1"/>
    <col min="5" max="5" width="15.6640625" customWidth="1"/>
    <col min="6" max="6" width="8.44140625" customWidth="1"/>
    <col min="8" max="8" width="16.44140625" customWidth="1"/>
    <col min="9" max="9" width="14.6640625" customWidth="1"/>
    <col min="11" max="11" width="13.88671875" customWidth="1"/>
    <col min="14" max="14" width="10.44140625" customWidth="1"/>
    <col min="16" max="16" width="15.5546875" customWidth="1"/>
    <col min="19" max="19" width="16.33203125" customWidth="1"/>
    <col min="21" max="21" width="13.5546875" customWidth="1"/>
    <col min="23" max="23" width="11.33203125" customWidth="1"/>
    <col min="24" max="24" width="13" customWidth="1"/>
    <col min="25" max="25" width="10.33203125" customWidth="1"/>
    <col min="26" max="26" width="11" customWidth="1"/>
    <col min="27" max="27" width="10" customWidth="1"/>
    <col min="28" max="28" width="19.44140625" customWidth="1"/>
    <col min="29" max="29" width="10.109375" customWidth="1"/>
    <col min="30" max="30" width="15.33203125" customWidth="1"/>
  </cols>
  <sheetData>
    <row r="1" spans="1:22" ht="14.4" customHeight="1" x14ac:dyDescent="0.3">
      <c r="A1" s="36" t="s">
        <v>3</v>
      </c>
      <c r="B1" s="26"/>
      <c r="C1" s="26"/>
      <c r="D1" s="26"/>
      <c r="E1" s="26"/>
      <c r="F1" s="26"/>
      <c r="G1" s="37" t="s">
        <v>1</v>
      </c>
      <c r="H1" s="26"/>
      <c r="I1" s="26"/>
      <c r="J1" s="26"/>
      <c r="K1" s="26"/>
      <c r="L1" s="26"/>
      <c r="M1" s="26"/>
      <c r="N1" s="26"/>
      <c r="O1" s="26"/>
      <c r="P1" s="26"/>
      <c r="Q1" s="26"/>
      <c r="R1" s="26"/>
      <c r="S1" s="26"/>
      <c r="T1" s="26"/>
      <c r="U1" s="26"/>
      <c r="V1" s="26"/>
    </row>
    <row r="2" spans="1:22" ht="14.4" customHeight="1" outlineLevel="1" x14ac:dyDescent="0.3">
      <c r="A2" s="26"/>
      <c r="B2" s="26"/>
      <c r="C2" s="26"/>
      <c r="D2" s="26"/>
      <c r="E2" s="26"/>
      <c r="F2" s="26"/>
      <c r="G2" s="26"/>
      <c r="H2" s="26"/>
      <c r="I2" s="26"/>
      <c r="J2" s="26"/>
      <c r="K2" s="26"/>
      <c r="L2" s="26"/>
      <c r="M2" s="26"/>
      <c r="N2" s="26"/>
      <c r="O2" s="26"/>
      <c r="P2" s="32"/>
      <c r="Q2" s="32"/>
      <c r="R2" s="32"/>
      <c r="S2" s="32"/>
      <c r="T2" s="32"/>
      <c r="U2" s="32"/>
      <c r="V2" s="32"/>
    </row>
    <row r="3" spans="1:22" outlineLevel="1" x14ac:dyDescent="0.3">
      <c r="A3" s="33" t="s">
        <v>70</v>
      </c>
      <c r="B3" s="26"/>
      <c r="C3" s="26"/>
      <c r="D3" s="26"/>
      <c r="E3" s="26"/>
      <c r="F3" s="26"/>
      <c r="G3" s="26"/>
      <c r="H3" s="26"/>
      <c r="I3" s="26"/>
      <c r="J3" s="26"/>
      <c r="K3" s="26"/>
      <c r="L3" s="26"/>
      <c r="M3" s="26"/>
      <c r="N3" s="26"/>
      <c r="O3" s="26"/>
      <c r="P3" s="26"/>
      <c r="Q3" s="26"/>
      <c r="R3" s="26"/>
      <c r="S3" s="26"/>
      <c r="T3" s="26"/>
      <c r="U3" s="26"/>
      <c r="V3" s="26"/>
    </row>
    <row r="4" spans="1:22" outlineLevel="1" x14ac:dyDescent="0.3">
      <c r="A4" s="26"/>
      <c r="B4" s="26"/>
      <c r="C4" s="26"/>
      <c r="D4" s="26"/>
      <c r="E4" s="26"/>
      <c r="F4" s="26"/>
      <c r="G4" s="26"/>
      <c r="H4" s="26"/>
      <c r="I4" s="26"/>
      <c r="J4" s="26"/>
      <c r="K4" s="26"/>
      <c r="L4" s="26"/>
      <c r="M4" s="26"/>
      <c r="N4" s="26"/>
      <c r="O4" s="26"/>
      <c r="P4" s="26"/>
      <c r="Q4" s="26"/>
      <c r="R4" s="26"/>
      <c r="S4" s="26"/>
      <c r="T4" s="26"/>
      <c r="U4" s="26"/>
      <c r="V4" s="26"/>
    </row>
    <row r="5" spans="1:22" outlineLevel="1" x14ac:dyDescent="0.3">
      <c r="A5" s="26"/>
      <c r="B5" s="26"/>
      <c r="C5" s="26"/>
      <c r="D5" s="26"/>
      <c r="E5" s="26"/>
      <c r="F5" s="26"/>
      <c r="G5" s="26"/>
      <c r="H5" s="26"/>
      <c r="I5" s="26"/>
      <c r="J5" s="26"/>
      <c r="K5" s="26"/>
      <c r="L5" s="26"/>
      <c r="M5" s="26"/>
      <c r="N5" s="26"/>
      <c r="O5" s="26"/>
      <c r="P5" s="26"/>
      <c r="Q5" s="26"/>
      <c r="R5" s="26"/>
      <c r="S5" s="26"/>
      <c r="T5" s="26"/>
      <c r="U5" s="26"/>
      <c r="V5" s="26"/>
    </row>
    <row r="6" spans="1:22" outlineLevel="1" x14ac:dyDescent="0.3">
      <c r="A6" s="26"/>
      <c r="B6" s="26"/>
      <c r="C6" s="26"/>
      <c r="D6" s="26"/>
      <c r="E6" s="26"/>
      <c r="F6" s="26"/>
      <c r="G6" s="26"/>
      <c r="H6" s="26"/>
      <c r="I6" s="26"/>
      <c r="J6" s="26"/>
      <c r="K6" s="26"/>
      <c r="L6" s="26"/>
      <c r="M6" s="26"/>
      <c r="N6" s="26"/>
      <c r="O6" s="26"/>
      <c r="P6" s="26"/>
      <c r="Q6" s="26"/>
      <c r="R6" s="26"/>
      <c r="S6" s="26"/>
      <c r="T6" s="26"/>
      <c r="U6" s="26"/>
      <c r="V6" s="26"/>
    </row>
    <row r="7" spans="1:22" outlineLevel="1" x14ac:dyDescent="0.3">
      <c r="A7" s="26"/>
      <c r="B7" s="26"/>
      <c r="C7" s="26"/>
      <c r="D7" s="26"/>
      <c r="E7" s="26"/>
      <c r="F7" s="26"/>
      <c r="G7" s="26"/>
      <c r="H7" s="26"/>
      <c r="I7" s="26"/>
      <c r="J7" s="26"/>
      <c r="K7" s="26"/>
      <c r="L7" s="26"/>
      <c r="M7" s="26"/>
      <c r="N7" s="26"/>
      <c r="O7" s="26"/>
      <c r="P7" s="26"/>
      <c r="Q7" s="26"/>
      <c r="R7" s="26"/>
      <c r="S7" s="26"/>
      <c r="T7" s="26"/>
      <c r="U7" s="26"/>
      <c r="V7" s="26"/>
    </row>
    <row r="8" spans="1:22" outlineLevel="1" x14ac:dyDescent="0.3">
      <c r="A8" s="26"/>
      <c r="B8" s="26"/>
      <c r="C8" s="26"/>
      <c r="D8" s="26"/>
      <c r="E8" s="26"/>
      <c r="F8" s="26"/>
      <c r="G8" s="26"/>
      <c r="H8" s="26"/>
      <c r="I8" s="26"/>
      <c r="J8" s="26"/>
      <c r="K8" s="26"/>
      <c r="L8" s="26"/>
      <c r="M8" s="26"/>
      <c r="N8" s="26"/>
      <c r="O8" s="26"/>
      <c r="P8" s="26"/>
      <c r="Q8" s="26"/>
      <c r="R8" s="26"/>
      <c r="S8" s="26"/>
      <c r="T8" s="26"/>
      <c r="U8" s="26"/>
      <c r="V8" s="26"/>
    </row>
    <row r="9" spans="1:22" outlineLevel="1" x14ac:dyDescent="0.3">
      <c r="A9" s="26"/>
      <c r="B9" s="26"/>
      <c r="C9" s="26"/>
      <c r="D9" s="26"/>
      <c r="E9" s="26"/>
      <c r="F9" s="26"/>
      <c r="G9" s="26"/>
      <c r="H9" s="26"/>
      <c r="I9" s="26"/>
      <c r="J9" s="26"/>
      <c r="K9" s="26"/>
      <c r="L9" s="26"/>
      <c r="M9" s="26"/>
      <c r="N9" s="26"/>
      <c r="O9" s="26"/>
      <c r="P9" s="26"/>
      <c r="Q9" s="26"/>
      <c r="R9" s="26"/>
      <c r="S9" s="26"/>
      <c r="T9" s="26"/>
      <c r="U9" s="26"/>
      <c r="V9" s="26"/>
    </row>
    <row r="10" spans="1:22" outlineLevel="1" x14ac:dyDescent="0.3">
      <c r="A10" s="26"/>
      <c r="B10" s="26"/>
      <c r="C10" s="26"/>
      <c r="D10" s="26"/>
      <c r="E10" s="26"/>
      <c r="F10" s="26"/>
      <c r="G10" s="26"/>
      <c r="H10" s="23" t="s">
        <v>61</v>
      </c>
      <c r="I10" s="23" t="s">
        <v>69</v>
      </c>
      <c r="N10" s="26"/>
      <c r="O10" s="26"/>
      <c r="P10" s="26"/>
      <c r="Q10" s="26"/>
      <c r="R10" s="26"/>
      <c r="S10" s="26"/>
      <c r="T10" s="26"/>
      <c r="U10" s="26"/>
      <c r="V10" s="26"/>
    </row>
    <row r="11" spans="1:22" outlineLevel="1" x14ac:dyDescent="0.3">
      <c r="A11" s="26"/>
      <c r="B11" s="26"/>
      <c r="C11" s="26"/>
      <c r="D11" s="26"/>
      <c r="E11" s="26"/>
      <c r="F11" s="26"/>
      <c r="G11" s="26"/>
      <c r="H11" s="23" t="s">
        <v>68</v>
      </c>
      <c r="I11" t="s">
        <v>32</v>
      </c>
      <c r="J11" t="s">
        <v>31</v>
      </c>
      <c r="K11" t="s">
        <v>48</v>
      </c>
      <c r="L11" t="s">
        <v>43</v>
      </c>
      <c r="M11" t="s">
        <v>45</v>
      </c>
      <c r="N11" s="26"/>
      <c r="O11" s="26"/>
      <c r="P11" s="26"/>
      <c r="Q11" s="26"/>
      <c r="R11" s="26"/>
      <c r="S11" s="26"/>
      <c r="T11" s="26"/>
      <c r="U11" s="26"/>
      <c r="V11" s="26"/>
    </row>
    <row r="12" spans="1:22" outlineLevel="1" x14ac:dyDescent="0.3">
      <c r="A12" s="26"/>
      <c r="B12" s="26"/>
      <c r="C12" s="26"/>
      <c r="D12" s="26"/>
      <c r="E12" s="26"/>
      <c r="F12" s="26"/>
      <c r="G12" s="26"/>
      <c r="H12" s="30" t="s">
        <v>47</v>
      </c>
      <c r="I12">
        <v>14</v>
      </c>
      <c r="J12">
        <v>12</v>
      </c>
      <c r="K12">
        <v>14</v>
      </c>
      <c r="M12">
        <v>13</v>
      </c>
      <c r="N12" s="26"/>
      <c r="O12" s="26"/>
      <c r="P12" s="26"/>
      <c r="Q12" s="26"/>
      <c r="R12" s="26"/>
      <c r="S12" s="26"/>
      <c r="T12" s="26"/>
      <c r="U12" s="26"/>
      <c r="V12" s="26"/>
    </row>
    <row r="13" spans="1:22" outlineLevel="1" x14ac:dyDescent="0.3">
      <c r="A13" s="26"/>
      <c r="B13" s="26"/>
      <c r="C13" s="26"/>
      <c r="D13" s="26"/>
      <c r="E13" s="26"/>
      <c r="F13" s="26"/>
      <c r="G13" s="26"/>
      <c r="H13" s="30" t="s">
        <v>37</v>
      </c>
      <c r="J13">
        <v>35</v>
      </c>
      <c r="K13">
        <v>13</v>
      </c>
      <c r="L13">
        <v>44</v>
      </c>
      <c r="N13" s="26"/>
      <c r="O13" s="26"/>
      <c r="P13" s="26"/>
      <c r="Q13" s="26"/>
      <c r="R13" s="26"/>
      <c r="S13" s="26"/>
      <c r="T13" s="26"/>
      <c r="U13" s="26"/>
      <c r="V13" s="26"/>
    </row>
    <row r="14" spans="1:22" outlineLevel="1" x14ac:dyDescent="0.3">
      <c r="A14" s="26"/>
      <c r="B14" s="26"/>
      <c r="C14" s="26"/>
      <c r="D14" s="26"/>
      <c r="E14" s="26"/>
      <c r="F14" s="26"/>
      <c r="G14" s="26"/>
      <c r="H14" s="30" t="s">
        <v>39</v>
      </c>
      <c r="I14">
        <v>11</v>
      </c>
      <c r="J14">
        <v>11</v>
      </c>
      <c r="K14">
        <v>46</v>
      </c>
      <c r="L14">
        <v>8</v>
      </c>
      <c r="M14">
        <v>33</v>
      </c>
      <c r="N14" s="26"/>
      <c r="O14" s="26"/>
      <c r="P14" s="26"/>
      <c r="Q14" s="26"/>
      <c r="R14" s="26"/>
      <c r="S14" s="26"/>
      <c r="T14" s="26"/>
      <c r="U14" s="26"/>
      <c r="V14" s="26"/>
    </row>
    <row r="15" spans="1:22" outlineLevel="1" x14ac:dyDescent="0.3">
      <c r="A15" s="26"/>
      <c r="B15" s="26"/>
      <c r="C15" s="26"/>
      <c r="D15" s="26"/>
      <c r="E15" s="26"/>
      <c r="F15" s="26"/>
      <c r="G15" s="26"/>
      <c r="H15" s="30" t="s">
        <v>38</v>
      </c>
      <c r="I15">
        <v>18</v>
      </c>
      <c r="J15">
        <v>24</v>
      </c>
      <c r="L15">
        <v>24</v>
      </c>
      <c r="M15">
        <v>13</v>
      </c>
      <c r="N15" s="26"/>
      <c r="O15" s="26"/>
      <c r="P15" s="26"/>
      <c r="Q15" s="26"/>
      <c r="R15" s="26"/>
      <c r="S15" s="26"/>
      <c r="T15" s="26"/>
      <c r="U15" s="26"/>
      <c r="V15" s="26"/>
    </row>
    <row r="16" spans="1:22" outlineLevel="1" x14ac:dyDescent="0.3">
      <c r="A16" s="26"/>
      <c r="B16" s="26"/>
      <c r="C16" s="26"/>
      <c r="D16" s="26"/>
      <c r="E16" s="26"/>
      <c r="F16" s="26"/>
      <c r="G16" s="26"/>
      <c r="H16" s="26"/>
      <c r="I16" s="26"/>
      <c r="J16" s="26"/>
      <c r="K16" s="26"/>
      <c r="L16" s="26"/>
      <c r="M16" s="26"/>
      <c r="N16" s="26"/>
      <c r="O16" s="26"/>
      <c r="P16" s="26"/>
      <c r="Q16" s="26"/>
      <c r="R16" s="26"/>
      <c r="S16" s="26"/>
      <c r="T16" s="26"/>
      <c r="U16" s="26"/>
      <c r="V16" s="26"/>
    </row>
    <row r="17" spans="1:22" outlineLevel="1" x14ac:dyDescent="0.3">
      <c r="A17" s="26"/>
      <c r="B17" s="26"/>
      <c r="C17" s="26"/>
      <c r="D17" s="26"/>
      <c r="E17" s="26"/>
      <c r="F17" s="26"/>
      <c r="G17" s="26"/>
      <c r="H17" s="26"/>
      <c r="I17" s="26"/>
      <c r="J17" s="26"/>
      <c r="K17" s="26"/>
      <c r="L17" s="26"/>
      <c r="M17" s="26"/>
      <c r="N17" s="26"/>
      <c r="O17" s="26"/>
      <c r="P17" s="26"/>
      <c r="Q17" s="26"/>
      <c r="R17" s="26"/>
      <c r="S17" s="26"/>
      <c r="T17" s="26"/>
      <c r="U17" s="26"/>
      <c r="V17" s="26"/>
    </row>
    <row r="18" spans="1:22" outlineLevel="1" x14ac:dyDescent="0.3">
      <c r="A18" s="26"/>
      <c r="B18" s="26"/>
      <c r="C18" s="26"/>
      <c r="D18" s="26"/>
      <c r="E18" s="26"/>
      <c r="F18" s="26"/>
      <c r="G18" s="26"/>
      <c r="H18" s="26"/>
      <c r="I18" s="26"/>
      <c r="J18" s="26"/>
      <c r="K18" s="26"/>
      <c r="L18" s="26"/>
      <c r="M18" s="26"/>
      <c r="N18" s="26"/>
      <c r="O18" s="26"/>
      <c r="P18" s="26"/>
      <c r="Q18" s="26"/>
      <c r="R18" s="26"/>
      <c r="S18" s="26"/>
      <c r="T18" s="26"/>
      <c r="U18" s="26"/>
      <c r="V18" s="26"/>
    </row>
    <row r="19" spans="1:22" outlineLevel="1" x14ac:dyDescent="0.3">
      <c r="A19" s="26"/>
      <c r="B19" s="26"/>
      <c r="C19" s="26"/>
      <c r="D19" s="26"/>
      <c r="E19" s="26"/>
      <c r="F19" s="26"/>
      <c r="G19" s="26"/>
      <c r="H19" s="26"/>
      <c r="I19" s="26"/>
      <c r="J19" s="26"/>
      <c r="K19" s="26"/>
      <c r="L19" s="26"/>
      <c r="M19" s="26"/>
      <c r="N19" s="26"/>
      <c r="O19" s="26"/>
      <c r="P19" s="26"/>
      <c r="Q19" s="26"/>
      <c r="R19" s="26"/>
      <c r="S19" s="26"/>
      <c r="T19" s="26"/>
      <c r="U19" s="26"/>
      <c r="V19" s="26"/>
    </row>
    <row r="20" spans="1:22" outlineLevel="1" x14ac:dyDescent="0.3">
      <c r="A20" s="26"/>
      <c r="B20" s="26"/>
      <c r="C20" s="26"/>
      <c r="D20" s="26"/>
      <c r="E20" s="26"/>
      <c r="F20" s="26"/>
      <c r="G20" s="26"/>
      <c r="H20" s="26"/>
      <c r="I20" s="26"/>
      <c r="J20" s="26"/>
      <c r="K20" s="26"/>
      <c r="L20" s="26"/>
      <c r="M20" s="26"/>
      <c r="N20" s="26"/>
      <c r="O20" s="26"/>
      <c r="P20" s="26"/>
      <c r="Q20" s="26"/>
      <c r="R20" s="26"/>
      <c r="S20" s="26"/>
      <c r="T20" s="26"/>
      <c r="U20" s="26"/>
      <c r="V20" s="26"/>
    </row>
    <row r="21" spans="1:22" outlineLevel="1" x14ac:dyDescent="0.3">
      <c r="A21" s="26"/>
      <c r="B21" s="26"/>
      <c r="C21" s="26"/>
      <c r="D21" s="26"/>
      <c r="E21" s="26"/>
      <c r="F21" s="26"/>
      <c r="G21" s="26"/>
      <c r="H21" s="26"/>
      <c r="I21" s="26"/>
      <c r="J21" s="26"/>
      <c r="K21" s="26"/>
      <c r="L21" s="26"/>
      <c r="M21" s="26"/>
      <c r="N21" s="26"/>
      <c r="O21" s="26"/>
      <c r="P21" s="26"/>
      <c r="Q21" s="26"/>
      <c r="R21" s="26"/>
      <c r="S21" s="26"/>
      <c r="T21" s="26"/>
      <c r="U21" s="26"/>
      <c r="V21" s="26"/>
    </row>
    <row r="22" spans="1:22" outlineLevel="1" x14ac:dyDescent="0.3">
      <c r="A22" s="26"/>
      <c r="B22" s="26"/>
      <c r="C22" s="26"/>
      <c r="D22" s="26"/>
      <c r="E22" s="26"/>
      <c r="F22" s="26"/>
      <c r="G22" s="26"/>
      <c r="H22" s="26"/>
      <c r="I22" s="26"/>
      <c r="J22" s="26"/>
      <c r="K22" s="26"/>
      <c r="L22" s="26"/>
      <c r="M22" s="26"/>
      <c r="N22" s="26"/>
      <c r="O22" s="26"/>
      <c r="P22" s="26"/>
      <c r="Q22" s="26"/>
      <c r="R22" s="26"/>
      <c r="S22" s="26"/>
      <c r="T22" s="26"/>
      <c r="U22" s="26"/>
      <c r="V22" s="26"/>
    </row>
    <row r="23" spans="1:22" outlineLevel="1" x14ac:dyDescent="0.3">
      <c r="A23" s="26"/>
      <c r="B23" s="26"/>
      <c r="C23" s="26"/>
      <c r="D23" s="26"/>
      <c r="E23" s="26"/>
      <c r="F23" s="26"/>
      <c r="G23" s="26"/>
      <c r="H23" s="26"/>
      <c r="I23" s="26"/>
      <c r="J23" s="26"/>
      <c r="K23" s="26"/>
      <c r="L23" s="26"/>
      <c r="M23" s="26"/>
      <c r="N23" s="26"/>
      <c r="O23" s="26"/>
      <c r="P23" s="26"/>
      <c r="Q23" s="26"/>
      <c r="R23" s="26"/>
      <c r="S23" s="26"/>
      <c r="T23" s="26"/>
      <c r="U23" s="26"/>
      <c r="V23" s="26"/>
    </row>
    <row r="24" spans="1:22" outlineLevel="1" x14ac:dyDescent="0.3">
      <c r="A24" s="26"/>
      <c r="B24" s="26"/>
      <c r="C24" s="26"/>
      <c r="D24" s="26"/>
      <c r="E24" s="26"/>
      <c r="F24" s="26"/>
      <c r="G24" s="26"/>
      <c r="H24" s="26"/>
      <c r="I24" s="26"/>
      <c r="J24" s="26"/>
      <c r="K24" s="26"/>
      <c r="L24" s="26"/>
      <c r="M24" s="26"/>
      <c r="N24" s="26"/>
      <c r="O24" s="26"/>
      <c r="P24" s="26"/>
      <c r="Q24" s="26"/>
      <c r="R24" s="26"/>
      <c r="S24" s="26"/>
      <c r="T24" s="26"/>
      <c r="U24" s="26"/>
      <c r="V24" s="26"/>
    </row>
    <row r="25" spans="1:22" outlineLevel="1" x14ac:dyDescent="0.3">
      <c r="A25" s="26"/>
      <c r="B25" s="26"/>
      <c r="C25" s="26"/>
      <c r="D25" s="26"/>
      <c r="E25" s="26"/>
      <c r="F25" s="26"/>
      <c r="G25" s="26"/>
      <c r="H25" s="26"/>
      <c r="I25" s="26"/>
      <c r="J25" s="26"/>
      <c r="K25" s="26"/>
      <c r="L25" s="26"/>
      <c r="M25" s="26"/>
      <c r="N25" s="26"/>
      <c r="O25" s="26"/>
      <c r="P25" s="26"/>
      <c r="Q25" s="26"/>
      <c r="R25" s="26"/>
      <c r="S25" s="26"/>
      <c r="T25" s="26"/>
      <c r="U25" s="26"/>
      <c r="V25" s="26"/>
    </row>
    <row r="26" spans="1:22" outlineLevel="1" x14ac:dyDescent="0.3">
      <c r="A26" s="26"/>
      <c r="B26" s="26"/>
      <c r="C26" s="26"/>
      <c r="D26" s="26"/>
      <c r="E26" s="26"/>
      <c r="F26" s="26"/>
      <c r="G26" s="26"/>
      <c r="H26" s="26"/>
      <c r="I26" s="26"/>
      <c r="J26" s="26"/>
      <c r="K26" s="26"/>
      <c r="L26" s="26"/>
      <c r="M26" s="26"/>
      <c r="N26" s="26"/>
      <c r="O26" s="26"/>
      <c r="P26" s="26"/>
      <c r="Q26" s="26"/>
      <c r="R26" s="26"/>
      <c r="S26" s="26"/>
      <c r="T26" s="26"/>
      <c r="U26" s="26"/>
      <c r="V26" s="26"/>
    </row>
    <row r="27" spans="1:22" outlineLevel="1" x14ac:dyDescent="0.3">
      <c r="A27" s="26"/>
      <c r="B27" s="26"/>
      <c r="C27" s="26"/>
      <c r="D27" s="26"/>
      <c r="E27" s="26"/>
      <c r="F27" s="26"/>
      <c r="G27" s="26"/>
      <c r="H27" s="26"/>
      <c r="I27" s="26"/>
      <c r="J27" s="26"/>
      <c r="K27" s="26"/>
      <c r="L27" s="26"/>
      <c r="M27" s="26"/>
      <c r="N27" s="26"/>
      <c r="O27" s="26"/>
      <c r="P27" s="26"/>
      <c r="Q27" s="26"/>
      <c r="R27" s="26"/>
      <c r="S27" s="26"/>
      <c r="T27" s="26"/>
      <c r="U27" s="26"/>
      <c r="V27" s="26"/>
    </row>
    <row r="28" spans="1:22" outlineLevel="1" x14ac:dyDescent="0.3">
      <c r="A28" s="26"/>
      <c r="B28" s="26"/>
      <c r="C28" s="26"/>
      <c r="D28" s="26"/>
      <c r="E28" s="26"/>
      <c r="F28" s="26"/>
      <c r="G28" s="26"/>
      <c r="H28" s="26"/>
      <c r="I28" s="26"/>
      <c r="J28" s="26"/>
      <c r="K28" s="26"/>
      <c r="L28" s="26"/>
      <c r="M28" s="26"/>
      <c r="N28" s="26"/>
      <c r="O28" s="26"/>
      <c r="P28" s="26"/>
      <c r="Q28" s="26"/>
      <c r="R28" s="26"/>
      <c r="S28" s="26"/>
      <c r="T28" s="26"/>
      <c r="U28" s="26"/>
      <c r="V28" s="26"/>
    </row>
    <row r="29" spans="1:22" outlineLevel="1" x14ac:dyDescent="0.3">
      <c r="A29" s="26"/>
      <c r="B29" s="26"/>
      <c r="C29" s="26"/>
      <c r="D29" s="26"/>
      <c r="E29" s="26"/>
      <c r="F29" s="26"/>
      <c r="G29" s="26"/>
      <c r="H29" s="26"/>
      <c r="I29" s="26"/>
      <c r="J29" s="26"/>
      <c r="K29" s="26"/>
      <c r="L29" s="26"/>
      <c r="M29" s="26"/>
      <c r="N29" s="26"/>
      <c r="O29" s="26"/>
      <c r="P29" s="26"/>
      <c r="Q29" s="26"/>
      <c r="R29" s="26"/>
      <c r="S29" s="26"/>
      <c r="T29" s="26"/>
      <c r="U29" s="26"/>
      <c r="V29" s="26"/>
    </row>
    <row r="30" spans="1:22" outlineLevel="1" x14ac:dyDescent="0.3">
      <c r="A30" s="26"/>
      <c r="B30" s="26"/>
      <c r="C30" s="26"/>
      <c r="D30" s="26"/>
      <c r="E30" s="26"/>
      <c r="F30" s="26"/>
      <c r="G30" s="26"/>
      <c r="H30" s="26"/>
      <c r="I30" s="26"/>
      <c r="J30" s="26"/>
      <c r="K30" s="26"/>
      <c r="L30" s="26"/>
      <c r="M30" s="26"/>
      <c r="N30" s="26"/>
      <c r="O30" s="26"/>
      <c r="P30" s="26"/>
      <c r="Q30" s="26"/>
      <c r="R30" s="26"/>
      <c r="S30" s="26"/>
      <c r="T30" s="26"/>
      <c r="U30" s="26"/>
      <c r="V30" s="26"/>
    </row>
    <row r="31" spans="1:22" outlineLevel="1" x14ac:dyDescent="0.3">
      <c r="A31" s="26"/>
      <c r="B31" s="26"/>
      <c r="C31" s="26"/>
      <c r="D31" s="26"/>
      <c r="E31" s="26"/>
      <c r="F31" s="26"/>
      <c r="G31" s="26"/>
      <c r="H31" s="26"/>
      <c r="I31" s="26"/>
      <c r="J31" s="26"/>
      <c r="K31" s="26"/>
      <c r="L31" s="26"/>
      <c r="M31" s="26"/>
      <c r="N31" s="26"/>
      <c r="O31" s="26"/>
      <c r="P31" s="26"/>
      <c r="Q31" s="26"/>
      <c r="R31" s="26"/>
      <c r="S31" s="26"/>
      <c r="T31" s="26"/>
      <c r="U31" s="26"/>
      <c r="V31" s="26"/>
    </row>
    <row r="32" spans="1:22" outlineLevel="1" x14ac:dyDescent="0.3">
      <c r="A32" s="26"/>
      <c r="B32" s="26"/>
      <c r="C32" s="26"/>
      <c r="D32" s="26"/>
      <c r="E32" s="26"/>
      <c r="F32" s="26"/>
      <c r="G32" s="26"/>
      <c r="H32" s="26"/>
      <c r="I32" s="26"/>
      <c r="J32" s="26"/>
      <c r="K32" s="26"/>
      <c r="L32" s="26"/>
      <c r="M32" s="26"/>
      <c r="N32" s="26"/>
      <c r="O32" s="26"/>
      <c r="P32" s="26"/>
      <c r="Q32" s="26"/>
      <c r="R32" s="26"/>
      <c r="S32" s="26"/>
      <c r="T32" s="26"/>
      <c r="U32" s="26"/>
      <c r="V32" s="26"/>
    </row>
    <row r="33" spans="1:23" outlineLevel="1" x14ac:dyDescent="0.3">
      <c r="A33" s="26"/>
      <c r="B33" s="26"/>
      <c r="C33" s="26"/>
      <c r="D33" s="26"/>
      <c r="E33" s="26"/>
      <c r="F33" s="26"/>
      <c r="G33" s="26"/>
      <c r="H33" s="26"/>
      <c r="I33" s="26"/>
      <c r="J33" s="26"/>
      <c r="K33" s="26"/>
      <c r="L33" s="26"/>
      <c r="M33" s="26"/>
      <c r="N33" s="26"/>
      <c r="O33" s="26"/>
      <c r="P33" s="26"/>
      <c r="Q33" s="26"/>
      <c r="R33" s="26"/>
      <c r="S33" s="26"/>
      <c r="T33" s="26"/>
      <c r="U33" s="26"/>
      <c r="V33" s="26"/>
    </row>
    <row r="34" spans="1:23" outlineLevel="1" x14ac:dyDescent="0.3">
      <c r="A34" s="26"/>
      <c r="B34" s="26"/>
      <c r="C34" s="26"/>
      <c r="D34" s="26"/>
      <c r="E34" s="26"/>
      <c r="F34" s="26"/>
      <c r="G34" s="26"/>
      <c r="H34" s="26"/>
      <c r="I34" s="26"/>
      <c r="J34" s="26"/>
      <c r="K34" s="26"/>
      <c r="L34" s="26"/>
      <c r="M34" s="26"/>
      <c r="N34" s="26"/>
      <c r="O34" s="26"/>
      <c r="P34" s="26"/>
      <c r="Q34" s="26"/>
      <c r="R34" s="26"/>
      <c r="S34" s="26"/>
      <c r="T34" s="26"/>
      <c r="U34" s="26"/>
      <c r="V34" s="26"/>
    </row>
    <row r="35" spans="1:23" outlineLevel="1" x14ac:dyDescent="0.3">
      <c r="A35" s="26"/>
      <c r="B35" s="26"/>
      <c r="C35" s="26"/>
      <c r="D35" s="26"/>
      <c r="E35" s="26"/>
      <c r="F35" s="26"/>
      <c r="G35" s="26"/>
      <c r="H35" s="26"/>
      <c r="I35" s="26"/>
      <c r="J35" s="26"/>
      <c r="K35" s="26"/>
      <c r="L35" s="26"/>
      <c r="M35" s="26"/>
      <c r="N35" s="26"/>
      <c r="O35" s="26"/>
      <c r="P35" s="26"/>
      <c r="Q35" s="26"/>
      <c r="R35" s="26"/>
      <c r="S35" s="26"/>
      <c r="T35" s="26"/>
      <c r="U35" s="26"/>
      <c r="V35" s="26"/>
    </row>
    <row r="37" spans="1:23" x14ac:dyDescent="0.3">
      <c r="A37" s="4" t="s">
        <v>59</v>
      </c>
      <c r="W37" s="4"/>
    </row>
    <row r="38" spans="1:23" outlineLevel="1" x14ac:dyDescent="0.3">
      <c r="W38" s="4"/>
    </row>
    <row r="39" spans="1:23" outlineLevel="1" x14ac:dyDescent="0.3">
      <c r="A39" s="23" t="s">
        <v>68</v>
      </c>
      <c r="B39" t="s">
        <v>67</v>
      </c>
      <c r="E39" s="23" t="s">
        <v>68</v>
      </c>
      <c r="F39" t="s">
        <v>72</v>
      </c>
      <c r="H39" s="23" t="s">
        <v>68</v>
      </c>
      <c r="I39" t="s">
        <v>60</v>
      </c>
      <c r="J39" s="23"/>
      <c r="K39" s="23"/>
      <c r="L39" s="23" t="s">
        <v>61</v>
      </c>
      <c r="M39" s="23" t="s">
        <v>52</v>
      </c>
      <c r="S39" s="23"/>
      <c r="T39" s="23" t="s">
        <v>36</v>
      </c>
      <c r="U39" t="s">
        <v>67</v>
      </c>
      <c r="W39" s="4"/>
    </row>
    <row r="40" spans="1:23" outlineLevel="1" x14ac:dyDescent="0.3">
      <c r="A40" s="30" t="s">
        <v>62</v>
      </c>
      <c r="B40">
        <v>155000</v>
      </c>
      <c r="E40" s="30" t="s">
        <v>50</v>
      </c>
      <c r="F40" s="7">
        <v>2</v>
      </c>
      <c r="H40" s="30" t="s">
        <v>35</v>
      </c>
      <c r="K40" s="23"/>
      <c r="L40" s="23" t="s">
        <v>41</v>
      </c>
      <c r="M40" t="s">
        <v>32</v>
      </c>
      <c r="N40" t="s">
        <v>31</v>
      </c>
      <c r="O40" t="s">
        <v>48</v>
      </c>
      <c r="P40" t="s">
        <v>43</v>
      </c>
      <c r="Q40" t="s">
        <v>45</v>
      </c>
      <c r="R40" t="s">
        <v>55</v>
      </c>
      <c r="T40" t="s">
        <v>35</v>
      </c>
      <c r="U40">
        <v>1310000</v>
      </c>
      <c r="W40" s="4"/>
    </row>
    <row r="41" spans="1:23" outlineLevel="1" x14ac:dyDescent="0.3">
      <c r="A41" s="30" t="s">
        <v>63</v>
      </c>
      <c r="B41">
        <v>280000</v>
      </c>
      <c r="C41" s="23"/>
      <c r="D41" s="23"/>
      <c r="E41" s="30" t="s">
        <v>46</v>
      </c>
      <c r="F41" s="7">
        <v>3</v>
      </c>
      <c r="G41" s="23"/>
      <c r="H41" s="31" t="s">
        <v>39</v>
      </c>
      <c r="I41">
        <v>29.555</v>
      </c>
      <c r="J41" s="23"/>
      <c r="K41" s="23"/>
      <c r="L41" t="s">
        <v>47</v>
      </c>
      <c r="M41">
        <v>14</v>
      </c>
      <c r="N41">
        <v>12</v>
      </c>
      <c r="O41">
        <v>14</v>
      </c>
      <c r="Q41">
        <v>13</v>
      </c>
      <c r="R41">
        <v>53</v>
      </c>
      <c r="S41" s="23"/>
      <c r="T41" t="s">
        <v>54</v>
      </c>
      <c r="U41">
        <v>170000</v>
      </c>
      <c r="W41" s="4"/>
    </row>
    <row r="42" spans="1:23" outlineLevel="1" x14ac:dyDescent="0.3">
      <c r="A42" s="30" t="s">
        <v>64</v>
      </c>
      <c r="B42">
        <v>70000</v>
      </c>
      <c r="E42" s="30" t="s">
        <v>49</v>
      </c>
      <c r="F42" s="7">
        <v>5</v>
      </c>
      <c r="H42" s="31" t="s">
        <v>38</v>
      </c>
      <c r="I42">
        <v>28.845000000000002</v>
      </c>
      <c r="L42" t="s">
        <v>37</v>
      </c>
      <c r="N42">
        <v>35</v>
      </c>
      <c r="O42">
        <v>13</v>
      </c>
      <c r="P42">
        <v>44</v>
      </c>
      <c r="R42">
        <v>92</v>
      </c>
      <c r="T42" t="s">
        <v>55</v>
      </c>
      <c r="U42">
        <v>1480000</v>
      </c>
      <c r="W42" s="4"/>
    </row>
    <row r="43" spans="1:23" outlineLevel="1" x14ac:dyDescent="0.3">
      <c r="A43" s="30" t="s">
        <v>65</v>
      </c>
      <c r="B43">
        <v>280000</v>
      </c>
      <c r="E43" s="30" t="s">
        <v>40</v>
      </c>
      <c r="F43" s="7">
        <v>8</v>
      </c>
      <c r="H43" s="31" t="s">
        <v>37</v>
      </c>
      <c r="I43">
        <v>9.94</v>
      </c>
      <c r="L43" t="s">
        <v>39</v>
      </c>
      <c r="M43">
        <v>11</v>
      </c>
      <c r="N43">
        <v>11</v>
      </c>
      <c r="O43">
        <v>46</v>
      </c>
      <c r="P43">
        <v>8</v>
      </c>
      <c r="Q43">
        <v>33</v>
      </c>
      <c r="R43">
        <v>109</v>
      </c>
      <c r="W43" s="4"/>
    </row>
    <row r="44" spans="1:23" outlineLevel="1" x14ac:dyDescent="0.3">
      <c r="A44" s="30" t="s">
        <v>66</v>
      </c>
      <c r="B44">
        <v>345000</v>
      </c>
      <c r="E44" s="30" t="s">
        <v>44</v>
      </c>
      <c r="F44" s="7">
        <v>8</v>
      </c>
      <c r="H44" s="30" t="s">
        <v>54</v>
      </c>
      <c r="L44" t="s">
        <v>38</v>
      </c>
      <c r="M44">
        <v>18</v>
      </c>
      <c r="N44">
        <v>24</v>
      </c>
      <c r="P44">
        <v>24</v>
      </c>
      <c r="Q44">
        <v>13</v>
      </c>
      <c r="R44">
        <v>79</v>
      </c>
      <c r="W44" s="4"/>
    </row>
    <row r="45" spans="1:23" outlineLevel="1" x14ac:dyDescent="0.3">
      <c r="A45" s="30" t="s">
        <v>85</v>
      </c>
      <c r="B45">
        <v>105000</v>
      </c>
      <c r="E45" s="30" t="s">
        <v>55</v>
      </c>
      <c r="F45" s="7">
        <v>26</v>
      </c>
      <c r="H45" s="31" t="s">
        <v>47</v>
      </c>
      <c r="I45">
        <v>10.885</v>
      </c>
      <c r="L45" t="s">
        <v>55</v>
      </c>
      <c r="M45">
        <v>43</v>
      </c>
      <c r="N45">
        <v>82</v>
      </c>
      <c r="O45">
        <v>73</v>
      </c>
      <c r="P45">
        <v>76</v>
      </c>
      <c r="Q45">
        <v>59</v>
      </c>
      <c r="R45">
        <v>333</v>
      </c>
      <c r="W45" s="4"/>
    </row>
    <row r="46" spans="1:23" outlineLevel="1" x14ac:dyDescent="0.3">
      <c r="A46" s="30" t="s">
        <v>86</v>
      </c>
      <c r="B46">
        <v>245000</v>
      </c>
      <c r="H46" s="30" t="s">
        <v>55</v>
      </c>
      <c r="I46">
        <v>79.225000000000009</v>
      </c>
      <c r="V46" s="23"/>
      <c r="W46" s="4"/>
    </row>
    <row r="47" spans="1:23" outlineLevel="1" x14ac:dyDescent="0.3">
      <c r="A47" s="30" t="s">
        <v>55</v>
      </c>
      <c r="B47">
        <v>1480000</v>
      </c>
      <c r="V47" s="23"/>
      <c r="W47" s="4"/>
    </row>
    <row r="49" spans="1:8" ht="14.4" customHeight="1" x14ac:dyDescent="0.3">
      <c r="A49" s="4" t="s">
        <v>57</v>
      </c>
    </row>
    <row r="50" spans="1:8" ht="14.4" customHeight="1" x14ac:dyDescent="0.3">
      <c r="A50" t="s">
        <v>41</v>
      </c>
      <c r="B50" s="5" t="s">
        <v>71</v>
      </c>
      <c r="C50" t="s">
        <v>52</v>
      </c>
      <c r="D50" s="5" t="s">
        <v>34</v>
      </c>
      <c r="E50" s="5" t="s">
        <v>26</v>
      </c>
      <c r="F50" s="5" t="s">
        <v>51</v>
      </c>
      <c r="G50" s="5" t="s">
        <v>36</v>
      </c>
      <c r="H50" s="5" t="s">
        <v>58</v>
      </c>
    </row>
    <row r="51" spans="1:8" ht="14.4" customHeight="1" x14ac:dyDescent="0.3">
      <c r="A51" t="s">
        <v>38</v>
      </c>
      <c r="B51" s="5" t="s">
        <v>40</v>
      </c>
      <c r="C51" t="s">
        <v>31</v>
      </c>
      <c r="D51" s="7">
        <v>70000</v>
      </c>
      <c r="E51" s="18">
        <v>42800</v>
      </c>
      <c r="F51">
        <v>17</v>
      </c>
      <c r="G51" t="s">
        <v>35</v>
      </c>
      <c r="H51" s="10">
        <v>2.94</v>
      </c>
    </row>
    <row r="52" spans="1:8" ht="14.4" customHeight="1" x14ac:dyDescent="0.3">
      <c r="A52" t="s">
        <v>47</v>
      </c>
      <c r="B52" s="5" t="s">
        <v>40</v>
      </c>
      <c r="C52" t="s">
        <v>31</v>
      </c>
      <c r="D52" s="7">
        <v>65000</v>
      </c>
      <c r="E52" s="18">
        <v>42915</v>
      </c>
      <c r="F52">
        <v>12</v>
      </c>
      <c r="G52" t="s">
        <v>54</v>
      </c>
      <c r="H52" s="10">
        <v>2.6</v>
      </c>
    </row>
    <row r="53" spans="1:8" ht="14.4" customHeight="1" x14ac:dyDescent="0.3">
      <c r="A53" t="s">
        <v>39</v>
      </c>
      <c r="B53" s="5" t="s">
        <v>50</v>
      </c>
      <c r="C53" t="s">
        <v>45</v>
      </c>
      <c r="D53" s="7">
        <v>70000</v>
      </c>
      <c r="E53" s="18">
        <v>42860</v>
      </c>
      <c r="F53">
        <v>9</v>
      </c>
      <c r="G53" t="s">
        <v>35</v>
      </c>
      <c r="H53" s="10">
        <v>4.76</v>
      </c>
    </row>
    <row r="54" spans="1:8" ht="14.4" customHeight="1" x14ac:dyDescent="0.3">
      <c r="A54" t="s">
        <v>37</v>
      </c>
      <c r="B54" s="5" t="s">
        <v>44</v>
      </c>
      <c r="C54" t="s">
        <v>31</v>
      </c>
      <c r="D54" s="7">
        <v>35000</v>
      </c>
      <c r="E54" s="18">
        <v>42791</v>
      </c>
      <c r="F54">
        <v>23</v>
      </c>
      <c r="G54" t="s">
        <v>35</v>
      </c>
      <c r="H54" s="10">
        <v>1.2949999999999999</v>
      </c>
    </row>
    <row r="55" spans="1:8" ht="14.4" customHeight="1" x14ac:dyDescent="0.3">
      <c r="A55" t="s">
        <v>38</v>
      </c>
      <c r="B55" s="5" t="s">
        <v>49</v>
      </c>
      <c r="C55" t="s">
        <v>32</v>
      </c>
      <c r="D55" s="7">
        <v>40000</v>
      </c>
      <c r="E55" s="18">
        <v>42824</v>
      </c>
      <c r="F55">
        <v>18</v>
      </c>
      <c r="G55" t="s">
        <v>35</v>
      </c>
      <c r="H55" s="10">
        <v>1.72</v>
      </c>
    </row>
    <row r="56" spans="1:8" ht="14.4" customHeight="1" x14ac:dyDescent="0.3">
      <c r="A56" t="s">
        <v>47</v>
      </c>
      <c r="B56" s="5" t="s">
        <v>49</v>
      </c>
      <c r="C56" t="s">
        <v>45</v>
      </c>
      <c r="D56" s="7">
        <v>40000</v>
      </c>
      <c r="E56" s="18">
        <v>42773</v>
      </c>
      <c r="F56">
        <v>13</v>
      </c>
      <c r="G56" t="s">
        <v>54</v>
      </c>
      <c r="H56" s="10">
        <v>3.24</v>
      </c>
    </row>
    <row r="57" spans="1:8" ht="14.4" customHeight="1" x14ac:dyDescent="0.3">
      <c r="A57" t="s">
        <v>38</v>
      </c>
      <c r="B57" s="5" t="s">
        <v>40</v>
      </c>
      <c r="C57" t="s">
        <v>43</v>
      </c>
      <c r="D57" s="7">
        <v>70000</v>
      </c>
      <c r="E57" s="18">
        <v>42798</v>
      </c>
      <c r="F57">
        <v>16</v>
      </c>
      <c r="G57" t="s">
        <v>35</v>
      </c>
      <c r="H57" s="10">
        <v>2.31</v>
      </c>
    </row>
    <row r="58" spans="1:8" ht="14.4" customHeight="1" x14ac:dyDescent="0.3">
      <c r="A58" t="s">
        <v>39</v>
      </c>
      <c r="B58" s="5" t="s">
        <v>44</v>
      </c>
      <c r="C58" t="s">
        <v>43</v>
      </c>
      <c r="D58" s="7">
        <v>40000</v>
      </c>
      <c r="E58" s="18">
        <v>42951</v>
      </c>
      <c r="F58">
        <v>8</v>
      </c>
      <c r="G58" t="s">
        <v>35</v>
      </c>
      <c r="H58" s="10">
        <v>1.56</v>
      </c>
    </row>
    <row r="59" spans="1:8" ht="14.4" customHeight="1" x14ac:dyDescent="0.3">
      <c r="A59" t="s">
        <v>39</v>
      </c>
      <c r="B59" s="5" t="s">
        <v>44</v>
      </c>
      <c r="C59" t="s">
        <v>48</v>
      </c>
      <c r="D59" s="7">
        <v>45000</v>
      </c>
      <c r="E59" s="18">
        <v>42961</v>
      </c>
      <c r="F59">
        <v>6</v>
      </c>
      <c r="G59" t="s">
        <v>35</v>
      </c>
      <c r="H59" s="10">
        <v>2.4750000000000001</v>
      </c>
    </row>
    <row r="60" spans="1:8" ht="14.4" customHeight="1" x14ac:dyDescent="0.3">
      <c r="A60" t="s">
        <v>37</v>
      </c>
      <c r="B60" t="s">
        <v>40</v>
      </c>
      <c r="C60" t="s">
        <v>48</v>
      </c>
      <c r="D60" s="7">
        <v>30000</v>
      </c>
      <c r="E60" s="18">
        <v>42934</v>
      </c>
      <c r="F60">
        <v>13</v>
      </c>
      <c r="G60" t="s">
        <v>35</v>
      </c>
      <c r="H60" s="10">
        <v>0.99</v>
      </c>
    </row>
    <row r="61" spans="1:8" ht="14.4" customHeight="1" x14ac:dyDescent="0.3">
      <c r="A61" t="s">
        <v>39</v>
      </c>
      <c r="B61" s="5" t="s">
        <v>50</v>
      </c>
      <c r="C61" t="s">
        <v>31</v>
      </c>
      <c r="D61" s="7">
        <v>80000</v>
      </c>
      <c r="E61" s="18">
        <v>42782</v>
      </c>
      <c r="F61">
        <v>11</v>
      </c>
      <c r="G61" t="s">
        <v>35</v>
      </c>
      <c r="H61" s="10">
        <v>4.4800000000000004</v>
      </c>
    </row>
    <row r="62" spans="1:8" ht="14.4" customHeight="1" x14ac:dyDescent="0.3">
      <c r="A62" t="s">
        <v>47</v>
      </c>
      <c r="B62" t="s">
        <v>49</v>
      </c>
      <c r="C62" t="s">
        <v>48</v>
      </c>
      <c r="D62" s="7">
        <v>20000</v>
      </c>
      <c r="E62" s="18">
        <v>42966</v>
      </c>
      <c r="F62">
        <v>14</v>
      </c>
      <c r="G62" t="s">
        <v>54</v>
      </c>
      <c r="H62" s="10">
        <v>1.58</v>
      </c>
    </row>
    <row r="63" spans="1:8" ht="14.4" customHeight="1" x14ac:dyDescent="0.3">
      <c r="A63" t="s">
        <v>47</v>
      </c>
      <c r="B63" s="5" t="s">
        <v>46</v>
      </c>
      <c r="C63" t="s">
        <v>32</v>
      </c>
      <c r="D63" s="7">
        <v>45000</v>
      </c>
      <c r="E63" s="18">
        <v>42976</v>
      </c>
      <c r="F63">
        <v>14</v>
      </c>
      <c r="G63" t="s">
        <v>54</v>
      </c>
      <c r="H63" s="10">
        <v>3.4649999999999999</v>
      </c>
    </row>
    <row r="64" spans="1:8" ht="14.4" customHeight="1" x14ac:dyDescent="0.3">
      <c r="A64" t="s">
        <v>38</v>
      </c>
      <c r="B64" t="s">
        <v>46</v>
      </c>
      <c r="C64" t="s">
        <v>45</v>
      </c>
      <c r="D64" s="7">
        <v>75000</v>
      </c>
      <c r="E64" s="18">
        <v>42932</v>
      </c>
      <c r="F64">
        <v>13</v>
      </c>
      <c r="G64" t="s">
        <v>35</v>
      </c>
      <c r="H64" s="10">
        <v>3.15</v>
      </c>
    </row>
    <row r="65" spans="1:8" ht="14.4" customHeight="1" x14ac:dyDescent="0.3">
      <c r="A65" t="s">
        <v>37</v>
      </c>
      <c r="B65" s="5" t="s">
        <v>44</v>
      </c>
      <c r="C65" t="s">
        <v>43</v>
      </c>
      <c r="D65" s="7">
        <v>45000</v>
      </c>
      <c r="E65" s="18">
        <v>42836</v>
      </c>
      <c r="F65">
        <v>24</v>
      </c>
      <c r="G65" t="s">
        <v>35</v>
      </c>
      <c r="H65" s="10">
        <v>3.7349999999999999</v>
      </c>
    </row>
    <row r="66" spans="1:8" ht="14.4" customHeight="1" x14ac:dyDescent="0.3">
      <c r="A66" t="s">
        <v>37</v>
      </c>
      <c r="B66" t="s">
        <v>40</v>
      </c>
      <c r="C66" t="s">
        <v>43</v>
      </c>
      <c r="D66" s="7">
        <v>30000</v>
      </c>
      <c r="E66" s="15">
        <v>42857</v>
      </c>
      <c r="F66">
        <v>20</v>
      </c>
      <c r="G66" t="s">
        <v>35</v>
      </c>
      <c r="H66" s="10">
        <v>2.0699999999999998</v>
      </c>
    </row>
    <row r="67" spans="1:8" ht="14.4" customHeight="1" x14ac:dyDescent="0.3">
      <c r="A67" t="s">
        <v>38</v>
      </c>
      <c r="B67" t="s">
        <v>40</v>
      </c>
      <c r="C67" t="s">
        <v>43</v>
      </c>
      <c r="D67" s="7">
        <v>100000</v>
      </c>
      <c r="E67" s="15">
        <v>42856</v>
      </c>
      <c r="F67">
        <v>4</v>
      </c>
      <c r="G67" t="s">
        <v>35</v>
      </c>
      <c r="H67" s="10">
        <v>5.3</v>
      </c>
    </row>
    <row r="68" spans="1:8" ht="14.4" customHeight="1" x14ac:dyDescent="0.3">
      <c r="A68" t="s">
        <v>37</v>
      </c>
      <c r="B68" t="s">
        <v>49</v>
      </c>
      <c r="C68" t="s">
        <v>31</v>
      </c>
      <c r="D68" s="7">
        <v>25000</v>
      </c>
      <c r="E68" s="15">
        <v>42833</v>
      </c>
      <c r="F68">
        <v>12</v>
      </c>
      <c r="G68" t="s">
        <v>35</v>
      </c>
      <c r="H68" s="10">
        <v>1.85</v>
      </c>
    </row>
    <row r="69" spans="1:8" ht="14.4" customHeight="1" x14ac:dyDescent="0.3">
      <c r="A69" t="s">
        <v>39</v>
      </c>
      <c r="B69" t="s">
        <v>44</v>
      </c>
      <c r="C69" t="s">
        <v>45</v>
      </c>
      <c r="D69" s="7">
        <v>60000</v>
      </c>
      <c r="E69" s="15">
        <v>42897</v>
      </c>
      <c r="F69">
        <v>3</v>
      </c>
      <c r="G69" t="s">
        <v>35</v>
      </c>
      <c r="H69" s="10">
        <v>4.32</v>
      </c>
    </row>
    <row r="70" spans="1:8" ht="14.4" customHeight="1" x14ac:dyDescent="0.3">
      <c r="A70" t="s">
        <v>39</v>
      </c>
      <c r="B70" t="s">
        <v>40</v>
      </c>
      <c r="C70" t="s">
        <v>32</v>
      </c>
      <c r="D70" s="7">
        <v>75000</v>
      </c>
      <c r="E70" s="15">
        <v>42903</v>
      </c>
      <c r="F70">
        <v>11</v>
      </c>
      <c r="G70" t="s">
        <v>35</v>
      </c>
      <c r="H70" s="10">
        <v>3.0750000000000002</v>
      </c>
    </row>
    <row r="71" spans="1:8" ht="14.4" customHeight="1" x14ac:dyDescent="0.3">
      <c r="A71" t="s">
        <v>39</v>
      </c>
      <c r="B71" t="s">
        <v>44</v>
      </c>
      <c r="C71" t="s">
        <v>48</v>
      </c>
      <c r="D71" s="7">
        <v>15000</v>
      </c>
      <c r="E71" s="15">
        <v>42823</v>
      </c>
      <c r="F71">
        <v>22</v>
      </c>
      <c r="G71" t="s">
        <v>35</v>
      </c>
      <c r="H71" s="10">
        <v>0.73499999999999999</v>
      </c>
    </row>
    <row r="72" spans="1:8" ht="14.4" customHeight="1" x14ac:dyDescent="0.3">
      <c r="A72" t="s">
        <v>38</v>
      </c>
      <c r="B72" t="s">
        <v>49</v>
      </c>
      <c r="C72" t="s">
        <v>43</v>
      </c>
      <c r="D72" s="7">
        <v>65000</v>
      </c>
      <c r="E72" s="15">
        <v>42894</v>
      </c>
      <c r="F72">
        <v>2</v>
      </c>
      <c r="G72" t="s">
        <v>35</v>
      </c>
      <c r="H72" s="10">
        <v>4.42</v>
      </c>
    </row>
    <row r="73" spans="1:8" ht="14.4" customHeight="1" x14ac:dyDescent="0.3">
      <c r="A73" t="s">
        <v>38</v>
      </c>
      <c r="B73" t="s">
        <v>46</v>
      </c>
      <c r="C73" t="s">
        <v>31</v>
      </c>
      <c r="D73" s="7">
        <v>80000</v>
      </c>
      <c r="E73" s="15">
        <v>42907</v>
      </c>
      <c r="F73">
        <v>7</v>
      </c>
      <c r="G73" t="s">
        <v>35</v>
      </c>
      <c r="H73" s="10">
        <v>5.52</v>
      </c>
    </row>
    <row r="74" spans="1:8" ht="14.4" customHeight="1" x14ac:dyDescent="0.3">
      <c r="A74" t="s">
        <v>38</v>
      </c>
      <c r="B74" t="s">
        <v>44</v>
      </c>
      <c r="C74" t="s">
        <v>43</v>
      </c>
      <c r="D74" s="7">
        <v>85000</v>
      </c>
      <c r="E74" s="15">
        <v>42819</v>
      </c>
      <c r="F74">
        <v>2</v>
      </c>
      <c r="G74" t="s">
        <v>35</v>
      </c>
      <c r="H74" s="10">
        <v>3.4849999999999999</v>
      </c>
    </row>
    <row r="75" spans="1:8" ht="14.4" customHeight="1" x14ac:dyDescent="0.3">
      <c r="A75" s="23" t="s">
        <v>39</v>
      </c>
      <c r="B75" s="23" t="s">
        <v>44</v>
      </c>
      <c r="C75" s="23" t="s">
        <v>45</v>
      </c>
      <c r="D75" s="27">
        <v>95000</v>
      </c>
      <c r="E75" s="28">
        <v>42954</v>
      </c>
      <c r="F75" s="23">
        <v>21</v>
      </c>
      <c r="G75" s="23" t="s">
        <v>35</v>
      </c>
      <c r="H75" s="29">
        <v>5.51</v>
      </c>
    </row>
    <row r="76" spans="1:8" ht="14.4" customHeight="1" x14ac:dyDescent="0.3">
      <c r="A76" s="23" t="s">
        <v>39</v>
      </c>
      <c r="B76" s="23" t="s">
        <v>40</v>
      </c>
      <c r="C76" s="23" t="s">
        <v>48</v>
      </c>
      <c r="D76" s="27">
        <v>80000</v>
      </c>
      <c r="E76" s="28">
        <v>42867</v>
      </c>
      <c r="F76" s="23">
        <v>18</v>
      </c>
      <c r="G76" s="23" t="s">
        <v>35</v>
      </c>
      <c r="H76" s="29">
        <v>2.64</v>
      </c>
    </row>
  </sheetData>
  <conditionalFormatting pivot="1" sqref="I12:M15">
    <cfRule type="colorScale" priority="2">
      <colorScale>
        <cfvo type="min"/>
        <cfvo type="max"/>
        <color rgb="FFFCFCFF"/>
        <color rgb="FF63BE7B"/>
      </colorScale>
    </cfRule>
  </conditionalFormatting>
  <conditionalFormatting sqref="A1">
    <cfRule type="containsText" dxfId="6" priority="1" operator="containsText" text="redo">
      <formula>NOT(ISERROR(SEARCH("redo",A1)))</formula>
    </cfRule>
  </conditionalFormatting>
  <hyperlinks>
    <hyperlink ref="G1" location="Introduction!A1" display="Click here to go to introduction" xr:uid="{524C96A7-CB82-44AA-ADB1-0FD1C7BE7142}"/>
  </hyperlinks>
  <pageMargins left="0.70866141732283472" right="0.70866141732283472" top="0.74803149606299213" bottom="0.74803149606299213" header="0.31496062992125984" footer="0.31496062992125984"/>
  <pageSetup paperSize="9" scale="44" orientation="landscape" r:id="rId7"/>
  <drawing r:id="rId8"/>
  <tableParts count="1">
    <tablePart r:id="rId9"/>
  </tableParts>
  <extLst>
    <ext xmlns:x14="http://schemas.microsoft.com/office/spreadsheetml/2009/9/main" uri="{A8765BA9-456A-4dab-B4F3-ACF838C121DE}">
      <x14:slicerList>
        <x14:slicer r:id="rId10"/>
      </x14:slicerList>
    </ext>
    <ext xmlns:x15="http://schemas.microsoft.com/office/spreadsheetml/2010/11/main" uri="{7E03D99C-DC04-49d9-9315-930204A7B6E9}">
      <x15:timelineRefs>
        <x15:timelineRef r:id="rId11"/>
      </x15:timelineRef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C80705EFC59B469BA49403F84FCFB9" ma:contentTypeVersion="0" ma:contentTypeDescription="Create a new document." ma:contentTypeScope="" ma:versionID="b413b1c1e360f085dfa46d9f9784093d">
  <xsd:schema xmlns:xsd="http://www.w3.org/2001/XMLSchema" xmlns:xs="http://www.w3.org/2001/XMLSchema" xmlns:p="http://schemas.microsoft.com/office/2006/metadata/properties" targetNamespace="http://schemas.microsoft.com/office/2006/metadata/properties" ma:root="true" ma:fieldsID="dbec52d60d7f426244e42e870d2185e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d 5 6 3 a b b 1 - 8 c c 9 - 4 b 8 f - b 7 1 7 - 6 4 a 3 f 5 b 4 9 7 4 1 "   x m l n s = " h t t p : / / s c h e m a s . m i c r o s o f t . c o m / D a t a M a s h u p " > A A A A A M c G A A B Q S w M E F A A C A A g A s 4 j a W C 8 t P m 2 m A A A A 9 w A A A B I A H A B D b 2 5 m a W c v U G F j a 2 F n Z S 5 4 b W w g o h g A K K A U A A A A A A A A A A A A A A A A A A A A A A A A A A A A h Y / R C o I w G I V f R X b v N m d R y O 8 k u k 0 I o u h 2 z K U j n e F m 8 9 2 6 6 J F 6 h Y S y u u v y H L 4 D 3 3 n c 7 p A N T R 1 c V W d 1 a 1 I U Y Y o C Z W R b a F O m q H e n c I k y D l s h z 6 J U w Q g b m w x W p 6 h y 7 p I Q 4 r 3 H P s Z t V x J G a U S O + W Y n K 9 W I U B v r h J E K f V b F / x X i c H j J c I a j m O F F P J / h C M j U Q q 7 N l 2 C j M K Z A f k p Y 9 7 X r O 8 W V C V d 7 I F M E 8 j 7 B n 1 B L A w Q U A A I A C A C z i N p 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4 j a W L w U T N q / A w A A c w 8 A A B M A H A B G b 3 J t d W x h c y 9 T Z W N 0 a W 9 u M S 5 t I K I Y A C i g F A A A A A A A A A A A A A A A A A A A A A A A A A A A A M 1 X W 0 / b M B R + R + p / s L q X V u q q l V 1 e p j 1 s B S Y G p Y x 0 2 i S E J j c 5 b S 0 c O 7 K d Q q j 6 3 3 d y a 5 P Y H a N j 0 n g h H P v c P n / f s d H g G y Y F 8 f L f g / e t g 9 a B X l A F A T m J H x 6 S E T X + g n w g H M w B w R 9 P x s o H N B z f + 8 D 7 w 1 g p E O a 7 V L d T K W 8 7 3 d X 1 B Q 3 h Q 3 v r 3 L 5 Z X w + l M L j t p p f F e N E e L q i Y Y 4 p J E k E b g 0 3 o l E N / o q j Q M 6 n C o e R x K N J F 3 c k T 9 l a r 9 o j p C D h H N 4 E p 2 j 1 i c A M x c G / W P b J q X w H l 9 s q 6 e 8 C E K 2 u 1 0 0 / J S C 4 Z 7 N F m 4 f l 8 P W b R m q 1 9 9 I 1 U l n X E h E b j q T D v 3 v T T Q J n 1 M 4 i X A W x 2 U 5 H k I a a M M 8 N A N x d w P 2 4 n P 8 7 H 4 7 N v l z v d X B v + C N u s 9 q z 3 P e D d O j 8 b w h Y Q j 6 D c w H N j n 1 A 1 B 2 P j f x x S x p 9 O w a z 2 d z l E r S d h l H v W 8 G n 9 D U C C p p O A I k i J 1 X R l 7 S c I a z l S S F / h 2 w Q u F 1 x O 8 4 y A O 8 w u B z r f J B B x O A W V W Z m Y 4 Q y D w D 4 R B X + y 9 j O g Z h M 3 / T Y s L P f 4 c g n K 5 R 4 A N Q t X 1 M J j d 1 A u f c p N e h K 2 O 5 4 N s L n Y s U p x U i / B t v s K i 8 G U 1 D g T h j J g M 7 Z 7 X c E M K 3 Y d X n W m 5 r L f E O w K Q m w 0 I G O z w B m S 8 0 l v m e Y B R 2 w L c 6 f B x 5 6 D T g 2 i 1 E h Q n H u 9 z z q O d e T W 3 R Y K 7 / e l W h J 8 v b c E X z + f B I c u 7 X k M A 9 k 6 8 S I p t G N u X c H M 5 s j R L j o O Z Y y o 2 U l P q A 9 p r 4 S z W 7 w E O q O u H f Q E Q o r T H S 9 n 3 1 A c o Q 7 O j h 7 b c C F N Y y J X W O Z F y J D i y M g 0 I U f A W c g M g r E B 9 P g + o i I 4 Z 7 p g W 8 e J s 8 1 B s q o A m + X B s P 3 s Y 4 J V f E o 2 u T p t g l u + x l i o Z x K M P d T L b i / l C s H l M A 2 H 1 X S K s c R 5 d u O l n X R J C I a S a w 8 U Q 6 o / Q N B P Q + N m o 2 K 4 I U z k X a / K M O u 0 d 1 K W 1 X V S a f A I l 3 4 H W m / l J F N d L v V k l k w O 9 5 b J 4 f 8 l E w + Z 6 e D j k 4 X i l N u / U s a u g 6 q d 0 w j w g T J w n l O O 7 g V o n K N f J C v U c l j 2 g X n z i V Y x l D O u R 1 K H M y a C / j n M z D h G R m 0 p e g a R I S d M a U O u 5 F 3 l J s h s F + X Z v d 1 6 5 M L d T N + m o r P v Q t J 2 + G p Z l Z M v T 8 + J f w F o 8 Y Z L n f t b x 8 J Q + h d / O s M U a 0 W 0 y r C S C l F t t J 8 a O 3 a z m R I L A o 4 V 3 n T 9 I 9 A + 3 n l Y U O O Y q 2 E t N Q 5 e 7 S 3 H w a v n 0 + N O 0 R y H E Z c J 2 E + L b 4 I Z T b T k g e N F d 6 k Y t h H h b R 3 j N l s Z p 8 K X o e s p i M U r 4 7 C f 4 o C t J d u q l 9 6 R E C t O J 7 T r f y o l t S b 4 N p k x V 9 y n S f Q X U E s B A i 0 A F A A C A A g A s 4 j a W C 8 t P m 2 m A A A A 9 w A A A B I A A A A A A A A A A A A A A A A A A A A A A E N v b m Z p Z y 9 Q Y W N r Y W d l L n h t b F B L A Q I t A B Q A A g A I A L O I 2 l g P y u m r p A A A A O k A A A A T A A A A A A A A A A A A A A A A A P I A A A B b Q 2 9 u d G V u d F 9 U e X B l c 1 0 u e G 1 s U E s B A i 0 A F A A C A A g A s 4 j a W L w U T N q / A w A A c w 8 A A B M A A A A A A A A A A A A A A A A A 4 w E A A E Z v c m 1 1 b G F z L 1 N l Y 3 R p b 2 4 x L m 1 Q S w U G A A A A A A M A A w D C A A A A 7 w U 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6 0 4 A A A A A A A D J T 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E V u d H J 5 I F R 5 c G U 9 I l F 1 Z X J 5 R 3 J v d X B z I i B W Y W x 1 Z T 0 i c 0 F n Q U F B Q U F B Q U F E Q n V D M T F 1 M z N P U n J M T F V m M S 9 H a G x h R G x C a G F X U W d k b k 1 n Z F c 1 d 1 l X b G t B Q U F B Q U F B Q U F B Q U F B Q W t h N 2 l J N T Z X b E 1 o Y 1 F 5 M F N v W n R o O E 5 U V z k y Y V d V Z 2 J X V n l a M m x 1 W n d B Q U F R Q U F B Q T 0 9 I i A v P j w v U 3 R h Y m x l R W 5 0 c m l l c z 4 8 L 0 l 0 Z W 0 + P E l 0 Z W 0 + P E l 0 Z W 1 M b 2 N h d G l v b j 4 8 S X R l b V R 5 c G U + R m 9 y b X V s Y T w v S X R l b V R 5 c G U + P E l 0 Z W 1 Q Y X R o P l N l Y 3 R p b 2 4 x L 0 Z 1 e n p 5 T W F 0 Y 2 g 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F e G N l c H R p b 2 4 i I C 8 + P E V u d H J 5 I F R 5 c G U 9 I k Z p b G x l Z E N v b X B s Z X R l U m V z d W x 0 V G 9 X b 3 J r c 2 h l Z X Q i I F Z h b H V l P S J s M C I g L z 4 8 R W 5 0 c n k g V H l w Z T 0 i Q W R k Z W R U b 0 R h d G F N b 2 R l b C I g V m F s d W U 9 I m w w I i A v P j x F b n R y e S B U e X B l P S J G a W x s R X J y b 3 J D b 2 R l I i B W Y W x 1 Z T 0 i c 1 V u a 2 5 v d 2 4 i I C 8 + P E V u d H J 5 I F R 5 c G U 9 I k Z p b G x M Y X N 0 V X B k Y X R l Z C I g V m F s d W U 9 I m Q y M D I x L T A x L T E 1 V D A x O j M 2 O j Q 0 L j g 0 N T A w M D Z a I i A v P j x F b n R y e S B U e X B l P S J G a W x s U 3 R h d H V z I i B W Y W x 1 Z T 0 i c 0 N v b X B s Z X R l I i A v P j x F b n R y e S B U e X B l P S J R d W V y e U d y b 3 V w S U Q i I F Z h b H V l P S J z M j J l Z T F h M D k t Z T k z O S 0 0 Y z Y 5 L T g 1 Y z Q t M z J k M T J h M T l i N j F m I i A v P j x F b n R y e S B U e X B l P S J C d W Z m Z X J O Z X h 0 U m V m c m V z a C I g V m F s d W U 9 I m w w I i A v P j x F b n R y e S B U e X B l P S J R d W V y e U l E I i B W Y W x 1 Z T 0 i c 2 Y x Z W J l Y T I y L W R m Z T I t N D Q 1 Z C 0 5 Z m Q 4 L T F k Z T E 5 M G F k M z V m M i I g L z 4 8 R W 5 0 c n k g V H l w Z T 0 i T m F 2 a W d h d G l v b l N 0 Z X B O Y W 1 l I i B W Y W x 1 Z T 0 i c 0 5 h d m l n Y X R p b 2 4 i I C 8 + P C 9 T d G F i b G V F b n R y a W V z P j w v S X R l b T 4 8 S X R l b T 4 8 S X R l b U x v Y 2 F 0 a W 9 u P j x J d G V t V H l w Z T 5 G b 3 J t d W x h P C 9 J d G V t V H l w Z T 4 8 S X R l b V B h d G g + U 2 V j d G l v b j E v R n V 6 e n l N Y X R j a C 9 T b 3 V y Y 2 U 8 L 0 l 0 Z W 1 Q Y X R o P j w v S X R l b U x v Y 2 F 0 a W 9 u P j x T d G F i b G V F b n R y a W V z I C 8 + P C 9 J d G V t P j x J d G V t P j x J d G V t T G 9 j Y X R p b 2 4 + P E l 0 Z W 1 U e X B l P k Z v c m 1 1 b G E 8 L 0 l 0 Z W 1 U e X B l P j x J d G V t U G F 0 a D 5 T Z W N 0 a W 9 u M S 9 G d X p 6 e U 1 h d G N o L 0 N o Y W 5 n Z W Q l M j B U e X B l P C 9 J d G V t U G F 0 a D 4 8 L 0 l 0 Z W 1 M b 2 N h d G l v b j 4 8 U 3 R h Y m x l R W 5 0 c m l l c y A v P j w v S X R l b T 4 8 S X R l b T 4 8 S X R l b U x v Y 2 F 0 a W 9 u P j x J d G V t V H l w Z T 5 G b 3 J t d W x h P C 9 J d G V t V H l w Z T 4 8 S X R l b V B h d G g + U 2 V j d G l v b j E v Q n l N b 3 Z p Z 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w I i A v P j x F b n R y e S B U e X B l P S J S Z X N 1 b H R U e X B l I i B W Y W x 1 Z T 0 i c 0 V 4 Y 2 V w d G l v b i I g L z 4 8 R W 5 0 c n k g V H l w Z T 0 i R m l s b G V k Q 2 9 t c G x l d G V S Z X N 1 b H R U b 1 d v c m t z a G V l d C I g V m F s d W U 9 I m w w I i A v P j x F b n R y e S B U e X B l P S J B Z G R l Z F R v R G F 0 Y U 1 v Z G V s I i B W Y W x 1 Z T 0 i b D A i I C 8 + P E V u d H J 5 I F R 5 c G U 9 I k Z p b G x F c n J v c k N v Z G U i I F Z h b H V l P S J z V W 5 r b m 9 3 b i I g L z 4 8 R W 5 0 c n k g V H l w Z T 0 i R m l s b E x h c 3 R V c G R h d G V k I i B W Y W x 1 Z T 0 i Z D I w M j E t M D E t M T V U M D E 6 M z Y 6 N D Q u O D Q 1 M D A w N l o i I C 8 + P E V u d H J 5 I F R 5 c G U 9 I k Z p b G x T d G F 0 d X M i I F Z h b H V l P S J z Q 2 9 t c G x l d G U i I C 8 + P E V u d H J 5 I F R 5 c G U 9 I l F 1 Z X J 5 R 3 J v d X B J R C I g V m F s d W U 9 I n M y M m V l M W E w O S 1 l O T M 5 L T R j N j k t O D V j N C 0 z M m Q x M m E x O W I 2 M W Y i I C 8 + P E V u d H J 5 I F R 5 c G U 9 I l F 1 Z X J 5 S U Q i I F Z h b H V l P S J z Z j F l M z F m M W Y t M z c 1 N S 0 0 Y T V i L T k 2 Y m U t M W I w M 2 F j Z j M y M 2 R k I i A v P j w v U 3 R h Y m x l R W 5 0 c m l l c z 4 8 L 0 l 0 Z W 0 + P E l 0 Z W 0 + P E l 0 Z W 1 M b 2 N h d G l v b j 4 8 S X R l b V R 5 c G U + R m 9 y b X V s Y T w v S X R l b V R 5 c G U + P E l 0 Z W 1 Q Y X R o P l N l Y 3 R p b 2 4 x L 0 J 5 T W 9 2 a W U v U 2 9 1 c m N l P C 9 J d G V t U G F 0 a D 4 8 L 0 l 0 Z W 1 M b 2 N h d G l v b j 4 8 U 3 R h Y m x l R W 5 0 c m l l c y A v P j w v S X R l b T 4 8 S X R l b T 4 8 S X R l b U x v Y 2 F 0 a W 9 u P j x J d G V t V H l w Z T 5 G b 3 J t d W x h P C 9 J d G V t V H l w Z T 4 8 S X R l b V B h d G g + U 2 V j d G l v b j E v Q n l N b 3 Z p Z S 9 D a G F u Z 2 V k J T I w V H l w Z T w v S X R l b V B h d G g + P C 9 J d G V t T G 9 j Y X R p b 2 4 + P F N 0 Y W J s Z U V u d H J p Z X M g L z 4 8 L 0 l 0 Z W 0 + P E l 0 Z W 0 + P E l 0 Z W 1 M b 2 N h d G l v b j 4 8 S X R l b V R 5 c G U + R m 9 y b X V s Y T w v S X R l b V R 5 c G U + P E l 0 Z W 1 Q Y X R o P l N l Y 3 R p b 2 4 x L 0 F j d G 9 y V G F i b G 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F e G N l c H R p b 2 4 i I C 8 + P E V u d H J 5 I F R 5 c G U 9 I k Z p b G x l Z E N v b X B s Z X R l U m V z d W x 0 V G 9 X b 3 J r c 2 h l Z X Q i I F Z h b H V l P S J s M C I g L z 4 8 R W 5 0 c n k g V H l w Z T 0 i Q W R k Z W R U b 0 R h d G F N b 2 R l b C I g V m F s d W U 9 I m w w I i A v P j x F b n R y e S B U e X B l P S J G a W x s R X J y b 3 J D b 2 R l I i B W Y W x 1 Z T 0 i c 1 V u a 2 5 v d 2 4 i I C 8 + P E V u d H J 5 I F R 5 c G U 9 I k Z p b G x M Y X N 0 V X B k Y X R l Z C I g V m F s d W U 9 I m Q y M D I x L T A x L T E 1 V D A x O j M 2 O j Q 0 L j g 2 M D Y 1 O D d a I i A v P j x F b n R y e S B U e X B l P S J G a W x s U 3 R h d H V z I i B W Y W x 1 Z T 0 i c 0 N v b X B s Z X R l I i A v P j x F b n R y e S B U e X B l P S J R d W V y e U d y b 3 V w S U Q i I F Z h b H V l P S J z M j J l Z T F h M D k t Z T k z O S 0 0 Y z Y 5 L T g 1 Y z Q t M z J k M T J h M T l i N j F m I i A v P j x F b n R y e S B U e X B l P S J C d W Z m Z X J O Z X h 0 U m V m c m V z a C I g V m F s d W U 9 I m w w I i A v P j x F b n R y e S B U e X B l P S J R d W V y e U l E I i B W Y W x 1 Z T 0 i c 2 U 5 M z l i Y z J h L T U 3 M j g t N D Z l Y y 0 4 N j E 5 L T N i Z D g w M D U z M j Z j N C I g L z 4 8 R W 5 0 c n k g V H l w Z T 0 i T m F 2 a W d h d G l v b l N 0 Z X B O Y W 1 l I i B W Y W x 1 Z T 0 i c 0 5 h d m l n Y X R p b 2 4 i I C 8 + P C 9 T d G F i b G V F b n R y a W V z P j w v S X R l b T 4 8 S X R l b T 4 8 S X R l b U x v Y 2 F 0 a W 9 u P j x J d G V t V H l w Z T 5 G b 3 J t d W x h P C 9 J d G V t V H l w Z T 4 8 S X R l b V B h d G g + U 2 V j d G l v b j E v Q W N 0 b 3 J U Y W J s Z S 9 T b 3 V y Y 2 U 8 L 0 l 0 Z W 1 Q Y X R o P j w v S X R l b U x v Y 2 F 0 a W 9 u P j x T d G F i b G V F b n R y a W V z I C 8 + P C 9 J d G V t P j x J d G V t P j x J d G V t T G 9 j Y X R p b 2 4 + P E l 0 Z W 1 U e X B l P k Z v c m 1 1 b G E 8 L 0 l 0 Z W 1 U e X B l P j x J d G V t U G F 0 a D 5 T Z W N 0 a W 9 u M S 9 B Y 3 R v c l R h Y m x l L 0 N o Y W 5 n Z W Q l M j B U e X B l P C 9 J d G V t U G F 0 a D 4 8 L 0 l 0 Z W 1 M b 2 N h d G l v b j 4 8 U 3 R h Y m x l R W 5 0 c m l l c y A v P j w v S X R l b T 4 8 S X R l b T 4 8 S X R l b U x v Y 2 F 0 a W 9 u P j x J d G V t V H l w Z T 5 G b 3 J t d W x h P C 9 J d G V t V H l w Z T 4 8 S X R l b V B h d G g + U 2 V j d G l v b j E v V G F i b G 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Z j d m Z m N l N G Y t M T V h M C 0 0 N T B l L T l l Y T M t Y m R j M z d l N G I 2 Y m M x I i A v P j x F b n R y e S B U e X B l P S J C d W Z m Z X J O Z X h 0 U m V m c m V z a C I g V m F s d W U 9 I m w w 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0 N z Q i I C 8 + P E V u d H J 5 I F R 5 c G U 9 I k Z p b G x F c n J v c k N v Z G U i I F Z h b H V l P S J z V W 5 r b m 9 3 b i I g L z 4 8 R W 5 0 c n k g V H l w Z T 0 i R m l s b E V y c m 9 y Q 2 9 1 b n Q i I F Z h b H V l P S J s M C I g L z 4 8 R W 5 0 c n k g V H l w Z T 0 i R m l s b E x h c 3 R V c G R h d G V k I i B W Y W x 1 Z T 0 i Z D I w M j Q t M D Y t M j V U M D g 6 M j k 6 M T I u O D k w O D k z M 1 o i I C 8 + P E V u d H J 5 I F R 5 c G U 9 I k Z p b G x D b 2 x 1 b W 5 U e X B l c y I g V m F s d W U 9 I n N C Z 1 l H Q l F j R E F 3 P T 0 i I C 8 + P E V u d H J 5 I F R 5 c G U 9 I k Z p b G x D b 2 x 1 b W 5 O Y W 1 l c y I g V m F s d W U 9 I n N b J n F 1 b 3 Q 7 b m F 0 a W 9 u Y W x p d H l f Z W 4 m c X V v d D s s J n F 1 b 3 Q 7 c H J v d m l u Y 2 V f Z W 4 m c X V v d D s s J n F 1 b 3 Q 7 Z 2 V u Z G V y X 2 V u J n F 1 b 3 Q 7 L C Z x d W 9 0 O 2 F n Z S Z x d W 9 0 O y w m c X V v d D t j c m V h d G V k X 2 F 0 J n F 1 b 3 Q 7 L C Z x d W 9 0 O 2 x v Y 2 F s d H J h b n M m c X V v d D s s J n F 1 b 3 Q 7 Z m 9 y Z W l n b n R y Y W 5 z 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V G F i b G U 2 L 0 F 1 d G 9 S Z W 1 v d m V k Q 2 9 s d W 1 u c z E u e 2 5 h d G l v b m F s a X R 5 X 2 V u L D B 9 J n F 1 b 3 Q 7 L C Z x d W 9 0 O 1 N l Y 3 R p b 2 4 x L 1 R h Y m x l N i 9 B d X R v U m V t b 3 Z l Z E N v b H V t b n M x L n t w c m 9 2 a W 5 j Z V 9 l b i w x f S Z x d W 9 0 O y w m c X V v d D t T Z W N 0 a W 9 u M S 9 U Y W J s Z T Y v Q X V 0 b 1 J l b W 9 2 Z W R D b 2 x 1 b W 5 z M S 5 7 Z 2 V u Z G V y X 2 V u L D J 9 J n F 1 b 3 Q 7 L C Z x d W 9 0 O 1 N l Y 3 R p b 2 4 x L 1 R h Y m x l N i 9 B d X R v U m V t b 3 Z l Z E N v b H V t b n M x L n t h Z 2 U s M 3 0 m c X V v d D s s J n F 1 b 3 Q 7 U 2 V j d G l v b j E v V G F i b G U 2 L 0 F 1 d G 9 S Z W 1 v d m V k Q 2 9 s d W 1 u c z E u e 2 N y Z W F 0 Z W R f Y X Q s N H 0 m c X V v d D s s J n F 1 b 3 Q 7 U 2 V j d G l v b j E v V G F i b G U 2 L 0 F 1 d G 9 S Z W 1 v d m V k Q 2 9 s d W 1 u c z E u e 2 x v Y 2 F s d H J h b n M s N X 0 m c X V v d D s s J n F 1 b 3 Q 7 U 2 V j d G l v b j E v V G F i b G U 2 L 0 F 1 d G 9 S Z W 1 v d m V k Q 2 9 s d W 1 u c z E u e 2 Z v c m V p Z 2 5 0 c m F u c y w 2 f S Z x d W 9 0 O 1 0 s J n F 1 b 3 Q 7 Q 2 9 s d W 1 u Q 2 9 1 b n Q m c X V v d D s 6 N y w m c X V v d D t L Z X l D b 2 x 1 b W 5 O Y W 1 l c y Z x d W 9 0 O z p b X S w m c X V v d D t D b 2 x 1 b W 5 J Z G V u d G l 0 a W V z J n F 1 b 3 Q 7 O l s m c X V v d D t T Z W N 0 a W 9 u M S 9 U Y W J s Z T Y v Q X V 0 b 1 J l b W 9 2 Z W R D b 2 x 1 b W 5 z M S 5 7 b m F 0 a W 9 u Y W x p d H l f Z W 4 s M H 0 m c X V v d D s s J n F 1 b 3 Q 7 U 2 V j d G l v b j E v V G F i b G U 2 L 0 F 1 d G 9 S Z W 1 v d m V k Q 2 9 s d W 1 u c z E u e 3 B y b 3 Z p b m N l X 2 V u L D F 9 J n F 1 b 3 Q 7 L C Z x d W 9 0 O 1 N l Y 3 R p b 2 4 x L 1 R h Y m x l N i 9 B d X R v U m V t b 3 Z l Z E N v b H V t b n M x L n t n Z W 5 k Z X J f Z W 4 s M n 0 m c X V v d D s s J n F 1 b 3 Q 7 U 2 V j d G l v b j E v V G F i b G U 2 L 0 F 1 d G 9 S Z W 1 v d m V k Q 2 9 s d W 1 u c z E u e 2 F n Z S w z f S Z x d W 9 0 O y w m c X V v d D t T Z W N 0 a W 9 u M S 9 U Y W J s Z T Y v Q X V 0 b 1 J l b W 9 2 Z W R D b 2 x 1 b W 5 z M S 5 7 Y 3 J l Y X R l Z F 9 h d C w 0 f S Z x d W 9 0 O y w m c X V v d D t T Z W N 0 a W 9 u M S 9 U Y W J s Z T Y v Q X V 0 b 1 J l b W 9 2 Z W R D b 2 x 1 b W 5 z M S 5 7 b G 9 j Y W x 0 c m F u c y w 1 f S Z x d W 9 0 O y w m c X V v d D t T Z W N 0 a W 9 u M S 9 U Y W J s Z T Y v Q X V 0 b 1 J l b W 9 2 Z W R D b 2 x 1 b W 5 z M S 5 7 Z m 9 y Z W l n b n R y Y W 5 z L D Z 9 J n F 1 b 3 Q 7 X S w m c X V v d D t S Z W x h d G l v b n N o a X B J b m Z v J n F 1 b 3 Q 7 O l t d f S I g L z 4 8 L 1 N 0 Y W J s Z U V u d H J p Z X M + P C 9 J d G V t P j x J d G V t P j x J d G V t T G 9 j Y X R p b 2 4 + P E l 0 Z W 1 U e X B l P k Z v c m 1 1 b G E 8 L 0 l 0 Z W 1 U e X B l P j x J d G V t U G F 0 a D 5 T Z W N 0 a W 9 u M S 9 U Y W J s Z T Y v U 2 9 1 c m N l P C 9 J d G V t U G F 0 a D 4 8 L 0 l 0 Z W 1 M b 2 N h d G l v b j 4 8 U 3 R h Y m x l R W 5 0 c m l l c y A v P j w v S X R l b T 4 8 S X R l b T 4 8 S X R l b U x v Y 2 F 0 a W 9 u P j x J d G V t V H l w Z T 5 G b 3 J t d W x h P C 9 J d G V t V H l w Z T 4 8 S X R l b V B h d G g + U 2 V j d G l v b j E v V G F i b G U 2 L 0 N o Y W 5 n Z W Q l M j B U e X B l P C 9 J d G V t U G F 0 a D 4 8 L 0 l 0 Z W 1 M b 2 N h d G l v b j 4 8 U 3 R h Y m x l R W 5 0 c m l l c y A v P j w v S X R l b T 4 8 S X R l b T 4 8 S X R l b U x v Y 2 F 0 a W 9 u P j x J d G V t V H l w Z T 5 G b 3 J t d W x h P C 9 J d G V t V H l w Z T 4 8 S X R l b V B h d G g + U 2 V j d G l v b j E v V G F i b G U 2 L 1 J l b W 9 2 Z W Q l M j B P d G h l c i U y M E N v b H V t b n M 8 L 0 l 0 Z W 1 Q Y X R o P j w v S X R l b U x v Y 2 F 0 a W 9 u P j x T d G F i b G V F b n R y a W V z I C 8 + P C 9 J d G V t P j x J d G V t P j x J d G V t T G 9 j Y X R p b 2 4 + P E l 0 Z W 1 U e X B l P k Z v c m 1 1 b G E 8 L 0 l 0 Z W 1 U e X B l P j x J d G V t U G F 0 a D 5 T Z W N 0 a W 9 u M S 9 U Y W J s Z T M 8 L 0 l 0 Z W 1 Q Y X R o P j w v S X R l b U x v Y 2 F 0 a W 9 u P j x T d G F i b G V F b n R y a W V z P j x F b n R y e S B U e X B l P S J J c 1 B y a X Z h d G U i I F Z h b H V l P S J s M C I g L z 4 8 R W 5 0 c n k g V H l w Z T 0 i U X V l c n l J R C I g V m F s d W U 9 I n M w N z V h Z W Q 3 Y S 1 l Z W Y 0 L T Q 5 M z k t Y T U 5 Z C 0 y Y T E x Y z N h M G V h M D A i I C 8 + P E V u d H J 5 I F R 5 c G U 9 I k Z p b G x F b m F i b G V k I i B W Y W x 1 Z T 0 i b D E i I C 8 + P E V u d H J 5 I F R 5 c G U 9 I k Z p b G x P Y m p l Y 3 R U e X B l I i B W Y W x 1 Z T 0 i c 1 R h Y m x l I i A v P j x F b n R y e S B U e X B l P S J G a W x s V G 9 E Y X R h T W 9 k Z W x F b m F i b G V k I i B W Y W x 1 Z T 0 i b D A i I C 8 + P E V u d H J 5 I F R 5 c G U 9 I k J 1 Z m Z l c k 5 l e H R S Z W Z y Z X N o I i B W Y W x 1 Z T 0 i b D A i I C 8 + P E V u d H J 5 I F R 5 c G U 9 I l J l c 3 V s d F R 5 c G U i I F Z h b H V l P S J z V G F i b G U i I C 8 + P E V u d H J 5 I F R 5 c G U 9 I k 5 h b W V V c G R h d G V k Q W Z 0 Z X J G a W x s I i B W Y W x 1 Z T 0 i b D A i I C 8 + P E V u d H J 5 I F R 5 c G U 9 I k 5 h d m l n Y X R p b 2 5 T d G V w T m F t Z S I g V m F s d W U 9 I n N O Y X Z p Z 2 F 0 a W 9 u I i A v P j x F b n R y e S B U e X B l P S J G a W x s V G F y Z 2 V 0 I i B W Y W x 1 Z T 0 i c 1 R h Y m x l M 1 8 x I i A v P j x F b n R y e S B U e X B l P S J G a W x s Z W R D b 2 1 w b G V 0 Z V J l c 3 V s d F R v V 2 9 y a 3 N o Z W V 0 I i B W Y W x 1 Z T 0 i b D E i I C 8 + P E V u d H J 5 I F R 5 c G U 9 I k F k Z G V k V G 9 E Y X R h T W 9 k Z W w i I F Z h b H V l P S J s M C I g L z 4 8 R W 5 0 c n k g V H l w Z T 0 i R m l s b E N v d W 5 0 I i B W Y W x 1 Z T 0 i b D I 0 I i A v P j x F b n R y e S B U e X B l P S J G a W x s R X J y b 3 J D b 2 R l I i B W Y W x 1 Z T 0 i c 1 V u a 2 5 v d 2 4 i I C 8 + P E V u d H J 5 I F R 5 c G U 9 I k Z p b G x F c n J v c k N v d W 5 0 I i B W Y W x 1 Z T 0 i b D A i I C 8 + P E V u d H J 5 I F R 5 c G U 9 I k Z p b G x M Y X N 0 V X B k Y X R l Z C I g V m F s d W U 9 I m Q y M D I 0 L T A 2 L T I 2 V D A 5 O j M 5 O j E x L j A w M T E x N D F a I i A v P j x F b n R y e S B U e X B l P S J G a W x s Q 2 9 s d W 1 u V H l w Z X M i I F Z h b H V l P S J z Q m d Z R 0 F 3 Y 0 d B d 0 1 E Q m c 9 P S I g L z 4 8 R W 5 0 c n k g V H l w Z T 0 i R m l s b E N v b H V t b k 5 h b W V z I i B W Y W x 1 Z T 0 i c 1 s m c X V v d D t D a X R 5 J n F 1 b 3 Q 7 L C Z x d W 9 0 O 1 N p b m d l c i Z x d W 9 0 O y w m c X V v d D t T c G 9 u c 2 9 y J n F 1 b 3 Q 7 L C Z x d W 9 0 O 1 J l Z i Z x d W 9 0 O y w m c X V v d D t E Y X R l J n F 1 b 3 Q 7 L C Z x d W 9 0 O 0 N v d W 5 0 c n k m c X V v d D s s J n F 1 b 3 Q 7 R m F j Z W J v b 2 s g b G l r Z X M g K E 0 p J n F 1 b 3 Q 7 L C Z x d W 9 0 O 0 Z l b W F s Z S B z c G V j d G F 0 b 3 J z J n F 1 b 3 Q 7 L C Z x d W 9 0 O 0 1 h b G U g c 3 B l Y 3 R h d G 9 y c y Z x d W 9 0 O y w m c X V v d D t O b 3 R l c y 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U Y W J s Z T M v Q X V 0 b 1 J l b W 9 2 Z W R D b 2 x 1 b W 5 z M S 5 7 Q 2 l 0 e S w w f S Z x d W 9 0 O y w m c X V v d D t T Z W N 0 a W 9 u M S 9 U Y W J s Z T M v Q X V 0 b 1 J l b W 9 2 Z W R D b 2 x 1 b W 5 z M S 5 7 U 2 l u Z 2 V y L D F 9 J n F 1 b 3 Q 7 L C Z x d W 9 0 O 1 N l Y 3 R p b 2 4 x L 1 R h Y m x l M y 9 B d X R v U m V t b 3 Z l Z E N v b H V t b n M x L n t T c G 9 u c 2 9 y L D J 9 J n F 1 b 3 Q 7 L C Z x d W 9 0 O 1 N l Y 3 R p b 2 4 x L 1 R h Y m x l M y 9 B d X R v U m V t b 3 Z l Z E N v b H V t b n M x L n t S Z W Y s M 3 0 m c X V v d D s s J n F 1 b 3 Q 7 U 2 V j d G l v b j E v V G F i b G U z L 0 F 1 d G 9 S Z W 1 v d m V k Q 2 9 s d W 1 u c z E u e 0 R h d G U s N H 0 m c X V v d D s s J n F 1 b 3 Q 7 U 2 V j d G l v b j E v V G F i b G U z L 0 F 1 d G 9 S Z W 1 v d m V k Q 2 9 s d W 1 u c z E u e 0 N v d W 5 0 c n k s N X 0 m c X V v d D s s J n F 1 b 3 Q 7 U 2 V j d G l v b j E v V G F i b G U z L 0 F 1 d G 9 S Z W 1 v d m V k Q 2 9 s d W 1 u c z E u e 0 Z h Y 2 V i b 2 9 r I G x p a 2 V z I C h N K S w 2 f S Z x d W 9 0 O y w m c X V v d D t T Z W N 0 a W 9 u M S 9 U Y W J s Z T M v Q X V 0 b 1 J l b W 9 2 Z W R D b 2 x 1 b W 5 z M S 5 7 R m V t Y W x l I H N w Z W N 0 Y X R v c n M s N 3 0 m c X V v d D s s J n F 1 b 3 Q 7 U 2 V j d G l v b j E v V G F i b G U z L 0 F 1 d G 9 S Z W 1 v d m V k Q 2 9 s d W 1 u c z E u e 0 1 h b G U g c 3 B l Y 3 R h d G 9 y c y w 4 f S Z x d W 9 0 O y w m c X V v d D t T Z W N 0 a W 9 u M S 9 U Y W J s Z T M v Q X V 0 b 1 J l b W 9 2 Z W R D b 2 x 1 b W 5 z M S 5 7 T m 9 0 Z X M s O X 0 m c X V v d D t d L C Z x d W 9 0 O 0 N v b H V t b k N v d W 5 0 J n F 1 b 3 Q 7 O j E w L C Z x d W 9 0 O 0 t l e U N v b H V t b k 5 h b W V z J n F 1 b 3 Q 7 O l t d L C Z x d W 9 0 O 0 N v b H V t b k l k Z W 5 0 a X R p Z X M m c X V v d D s 6 W y Z x d W 9 0 O 1 N l Y 3 R p b 2 4 x L 1 R h Y m x l M y 9 B d X R v U m V t b 3 Z l Z E N v b H V t b n M x L n t D a X R 5 L D B 9 J n F 1 b 3 Q 7 L C Z x d W 9 0 O 1 N l Y 3 R p b 2 4 x L 1 R h Y m x l M y 9 B d X R v U m V t b 3 Z l Z E N v b H V t b n M x L n t T a W 5 n Z X I s M X 0 m c X V v d D s s J n F 1 b 3 Q 7 U 2 V j d G l v b j E v V G F i b G U z L 0 F 1 d G 9 S Z W 1 v d m V k Q 2 9 s d W 1 u c z E u e 1 N w b 2 5 z b 3 I s M n 0 m c X V v d D s s J n F 1 b 3 Q 7 U 2 V j d G l v b j E v V G F i b G U z L 0 F 1 d G 9 S Z W 1 v d m V k Q 2 9 s d W 1 u c z E u e 1 J l Z i w z f S Z x d W 9 0 O y w m c X V v d D t T Z W N 0 a W 9 u M S 9 U Y W J s Z T M v Q X V 0 b 1 J l b W 9 2 Z W R D b 2 x 1 b W 5 z M S 5 7 R G F 0 Z S w 0 f S Z x d W 9 0 O y w m c X V v d D t T Z W N 0 a W 9 u M S 9 U Y W J s Z T M v Q X V 0 b 1 J l b W 9 2 Z W R D b 2 x 1 b W 5 z M S 5 7 Q 2 9 1 b n R y e S w 1 f S Z x d W 9 0 O y w m c X V v d D t T Z W N 0 a W 9 u M S 9 U Y W J s Z T M v Q X V 0 b 1 J l b W 9 2 Z W R D b 2 x 1 b W 5 z M S 5 7 R m F j Z W J v b 2 s g b G l r Z X M g K E 0 p L D Z 9 J n F 1 b 3 Q 7 L C Z x d W 9 0 O 1 N l Y 3 R p b 2 4 x L 1 R h Y m x l M y 9 B d X R v U m V t b 3 Z l Z E N v b H V t b n M x L n t G Z W 1 h b G U g c 3 B l Y 3 R h d G 9 y c y w 3 f S Z x d W 9 0 O y w m c X V v d D t T Z W N 0 a W 9 u M S 9 U Y W J s Z T M v Q X V 0 b 1 J l b W 9 2 Z W R D b 2 x 1 b W 5 z M S 5 7 T W F s Z S B z c G V j d G F 0 b 3 J z L D h 9 J n F 1 b 3 Q 7 L C Z x d W 9 0 O 1 N l Y 3 R p b 2 4 x L 1 R h Y m x l M y 9 B d X R v U m V t b 3 Z l Z E N v b H V t b n M x L n t O b 3 R l c y w 5 f S Z x d W 9 0 O 1 0 s J n F 1 b 3 Q 7 U m V s Y X R p b 2 5 z a G l w S W 5 m b y Z x d W 9 0 O z p b X X 0 i I C 8 + P C 9 T d G F i b G V F b n R y a W V z P j w v S X R l b T 4 8 S X R l b T 4 8 S X R l b U x v Y 2 F 0 a W 9 u P j x J d G V t V H l w Z T 5 G b 3 J t d W x h P C 9 J d G V t V H l w Z T 4 8 S X R l b V B h d G g + U 2 V j d G l v b j E v V G F i b G U z L 1 N v d X J j Z T w v S X R l b V B h d G g + P C 9 J d G V t T G 9 j Y X R p b 2 4 + P F N 0 Y W J s Z U V u d H J p Z X M g L z 4 8 L 0 l 0 Z W 0 + P E l 0 Z W 0 + P E l 0 Z W 1 M b 2 N h d G l v b j 4 8 S X R l b V R 5 c G U + R m 9 y b X V s Y T w v S X R l b V R 5 c G U + P E l 0 Z W 1 Q Y X R o P l N l Y 3 R p b 2 4 x L 1 R h Y m x l M y 9 D a G F u Z 2 V k J T I w V H l w Z T w v S X R l b V B h d G g + P C 9 J d G V t T G 9 j Y X R p b 2 4 + P F N 0 Y W J s Z U V u d H J p Z X M g L z 4 8 L 0 l 0 Z W 0 + P E l 0 Z W 0 + P E l 0 Z W 1 M b 2 N h d G l v b j 4 8 S X R l b V R 5 c G U + R m 9 y b X V s Y T w v S X R l b V R 5 c G U + P E l 0 Z W 1 Q Y X R o P l N l Y 3 R p b 2 4 x L 1 R h Y m x l M y 9 T c G x p d C U y M E N v b H V t b i U y M G J 5 J T I w R G V s a W 1 p d G V y P C 9 J d G V t U G F 0 a D 4 8 L 0 l 0 Z W 1 M b 2 N h d G l v b j 4 8 U 3 R h Y m x l R W 5 0 c m l l c y A v P j w v S X R l b T 4 8 S X R l b T 4 8 S X R l b U x v Y 2 F 0 a W 9 u P j x J d G V t V H l w Z T 5 G b 3 J t d W x h P C 9 J d G V t V H l w Z T 4 8 S X R l b V B h d G g + U 2 V j d G l v b j E v V G F i b G U z L 0 N o Y W 5 n Z W Q l M j B U e X B l M T w v S X R l b V B h d G g + P C 9 J d G V t T G 9 j Y X R p b 2 4 + P F N 0 Y W J s Z U V u d H J p Z X M g L z 4 8 L 0 l 0 Z W 0 + P E l 0 Z W 0 + P E l 0 Z W 1 M b 2 N h d G l v b j 4 8 S X R l b V R 5 c G U + R m 9 y b X V s Y T w v S X R l b V R 5 c G U + P E l 0 Z W 1 Q Y X R o P l N l Y 3 R p b 2 4 x L 1 R h Y m x l M j w v S X R l b V B h d G g + P C 9 J d G V t T G 9 j Y X R p b 2 4 + P F N 0 Y W J s Z U V u d H J p Z X M + P E V u d H J 5 I F R 5 c G U 9 I k l z U H J p d m F 0 Z S I g V m F s d W U 9 I m w w I i A v P j x F b n R y e S B U e X B l P S J R d W V y e U l E I i B W Y W x 1 Z T 0 i c 2 V j N 2 U z Y 2 J j L W Y 1 M 2 U t N G E 3 M S 1 i N j h l L W E 1 Y z Q 4 Z D d l O G M 1 Z i I g L z 4 8 R W 5 0 c n k g V H l w Z T 0 i R m l s b E V u Y W J s Z W Q i I F Z h b H V l P S J s M S I g L z 4 8 R W 5 0 c n k g V H l w Z T 0 i R m l s b E 9 i a m V j d F R 5 c G U i I F Z h b H V l P S J z V G F i b G U i I C 8 + P E V u d H J 5 I F R 5 c G U 9 I k Z p b G x U b 0 R h d G F N b 2 R l b E V u Y W J s Z W Q i I F Z h b H V l P S J s M C I g L z 4 8 R W 5 0 c n k g V H l w Z T 0 i Q n V m Z m V y T m V 4 d F J l Z n J l c 2 g i I F Z h b H V l P S J s M C I g L z 4 8 R W 5 0 c n k g V H l w Z T 0 i U m V z d W x 0 V H l w Z S I g V m F s d W U 9 I n N U Y W J s Z S I g L z 4 8 R W 5 0 c n k g V H l w Z T 0 i T m F t Z V V w Z G F 0 Z W R B Z n R l c k Z p b G w i I F Z h b H V l P S J s M C I g L z 4 8 R W 5 0 c n k g V H l w Z T 0 i T m F 2 a W d h d G l v b l N 0 Z X B O Y W 1 l I i B W Y W x 1 Z T 0 i c 0 5 h d m l n Y X R p b 2 4 i I C 8 + P E V u d H J 5 I F R 5 c G U 9 I k Z p b G x U Y X J n Z X Q i I F Z h b H V l P S J z V G F i b G U y X z E i I C 8 + P E V u d H J 5 I F R 5 c G U 9 I k Z p b G x l Z E N v b X B s Z X R l U m V z d W x 0 V G 9 X b 3 J r c 2 h l Z X Q i I F Z h b H V l P S J s M S I g L z 4 8 R W 5 0 c n k g V H l w Z T 0 i Q W R k Z W R U b 0 R h d G F N b 2 R l b C I g V m F s d W U 9 I m w w I i A v P j x F b n R y e S B U e X B l P S J G a W x s Q 2 9 1 b n Q i I F Z h b H V l P S J s M T U i I C 8 + P E V u d H J 5 I F R 5 c G U 9 I k Z p b G x F c n J v c k N v Z G U i I F Z h b H V l P S J z V W 5 r b m 9 3 b i I g L z 4 8 R W 5 0 c n k g V H l w Z T 0 i R m l s b E V y c m 9 y Q 2 9 1 b n Q i I F Z h b H V l P S J s M C I g L z 4 8 R W 5 0 c n k g V H l w Z T 0 i R m l s b E x h c 3 R V c G R h d G V k I i B W Y W x 1 Z T 0 i Z D I w M j Q t M D Y t M j Z U M D k 6 N D I 6 M z c u N T g w N T Q w M 1 o i I C 8 + P E V u d H J 5 I F R 5 c G U 9 I k Z p b G x D b 2 x 1 b W 5 U e X B l c y I g V m F s d W U 9 I n N C Z 1 l H Q X d j R 0 F 3 T U R C Z z 0 9 I i A v P j x F b n R y e S B U e X B l P S J G a W x s Q 2 9 s d W 1 u T m F t Z X M i I F Z h b H V l P S J z W y Z x d W 9 0 O 0 N p d H k m c X V v d D s s J n F 1 b 3 Q 7 U 2 l u Z 2 V y J n F 1 b 3 Q 7 L C Z x d W 9 0 O 1 N w b 2 5 z b 3 I m c X V v d D s s J n F 1 b 3 Q 7 U 2 F s Z X M m c X V v d D s s J n F 1 b 3 Q 7 R G F 0 Z S Z x d W 9 0 O y w m c X V v d D t D b 3 V u d H J 5 J n F 1 b 3 Q 7 L C Z x d W 9 0 O 1 J l Z i Z x d W 9 0 O y w m c X V v d D t G Z W 1 h b G U g c 3 B l Y 3 R h d G 9 y c y Z x d W 9 0 O y w m c X V v d D t N Y W x l I H N w Z W N 0 Y X R v c n M m c X V v d D s s J n F 1 b 3 Q 7 T m 9 0 Z X M 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V G F i b G U y L 0 F 1 d G 9 S Z W 1 v d m V k Q 2 9 s d W 1 u c z E u e 0 N p d H k s M H 0 m c X V v d D s s J n F 1 b 3 Q 7 U 2 V j d G l v b j E v V G F i b G U y L 0 F 1 d G 9 S Z W 1 v d m V k Q 2 9 s d W 1 u c z E u e 1 N p b m d l c i w x f S Z x d W 9 0 O y w m c X V v d D t T Z W N 0 a W 9 u M S 9 U Y W J s Z T I v Q X V 0 b 1 J l b W 9 2 Z W R D b 2 x 1 b W 5 z M S 5 7 U 3 B v b n N v c i w y f S Z x d W 9 0 O y w m c X V v d D t T Z W N 0 a W 9 u M S 9 U Y W J s Z T I v Q X V 0 b 1 J l b W 9 2 Z W R D b 2 x 1 b W 5 z M S 5 7 U 2 F s Z X M s M 3 0 m c X V v d D s s J n F 1 b 3 Q 7 U 2 V j d G l v b j E v V G F i b G U y L 0 F 1 d G 9 S Z W 1 v d m V k Q 2 9 s d W 1 u c z E u e 0 R h d G U s N H 0 m c X V v d D s s J n F 1 b 3 Q 7 U 2 V j d G l v b j E v V G F i b G U y L 0 F 1 d G 9 S Z W 1 v d m V k Q 2 9 s d W 1 u c z E u e 0 N v d W 5 0 c n k s N X 0 m c X V v d D s s J n F 1 b 3 Q 7 U 2 V j d G l v b j E v V G F i b G U y L 0 F 1 d G 9 S Z W 1 v d m V k Q 2 9 s d W 1 u c z E u e 1 J l Z i w 2 f S Z x d W 9 0 O y w m c X V v d D t T Z W N 0 a W 9 u M S 9 U Y W J s Z T I v Q X V 0 b 1 J l b W 9 2 Z W R D b 2 x 1 b W 5 z M S 5 7 R m V t Y W x l I H N w Z W N 0 Y X R v c n M s N 3 0 m c X V v d D s s J n F 1 b 3 Q 7 U 2 V j d G l v b j E v V G F i b G U y L 0 F 1 d G 9 S Z W 1 v d m V k Q 2 9 s d W 1 u c z E u e 0 1 h b G U g c 3 B l Y 3 R h d G 9 y c y w 4 f S Z x d W 9 0 O y w m c X V v d D t T Z W N 0 a W 9 u M S 9 U Y W J s Z T I v Q X V 0 b 1 J l b W 9 2 Z W R D b 2 x 1 b W 5 z M S 5 7 T m 9 0 Z X M s O X 0 m c X V v d D t d L C Z x d W 9 0 O 0 N v b H V t b k N v d W 5 0 J n F 1 b 3 Q 7 O j E w L C Z x d W 9 0 O 0 t l e U N v b H V t b k 5 h b W V z J n F 1 b 3 Q 7 O l t d L C Z x d W 9 0 O 0 N v b H V t b k l k Z W 5 0 a X R p Z X M m c X V v d D s 6 W y Z x d W 9 0 O 1 N l Y 3 R p b 2 4 x L 1 R h Y m x l M i 9 B d X R v U m V t b 3 Z l Z E N v b H V t b n M x L n t D a X R 5 L D B 9 J n F 1 b 3 Q 7 L C Z x d W 9 0 O 1 N l Y 3 R p b 2 4 x L 1 R h Y m x l M i 9 B d X R v U m V t b 3 Z l Z E N v b H V t b n M x L n t T a W 5 n Z X I s M X 0 m c X V v d D s s J n F 1 b 3 Q 7 U 2 V j d G l v b j E v V G F i b G U y L 0 F 1 d G 9 S Z W 1 v d m V k Q 2 9 s d W 1 u c z E u e 1 N w b 2 5 z b 3 I s M n 0 m c X V v d D s s J n F 1 b 3 Q 7 U 2 V j d G l v b j E v V G F i b G U y L 0 F 1 d G 9 S Z W 1 v d m V k Q 2 9 s d W 1 u c z E u e 1 N h b G V z L D N 9 J n F 1 b 3 Q 7 L C Z x d W 9 0 O 1 N l Y 3 R p b 2 4 x L 1 R h Y m x l M i 9 B d X R v U m V t b 3 Z l Z E N v b H V t b n M x L n t E Y X R l L D R 9 J n F 1 b 3 Q 7 L C Z x d W 9 0 O 1 N l Y 3 R p b 2 4 x L 1 R h Y m x l M i 9 B d X R v U m V t b 3 Z l Z E N v b H V t b n M x L n t D b 3 V u d H J 5 L D V 9 J n F 1 b 3 Q 7 L C Z x d W 9 0 O 1 N l Y 3 R p b 2 4 x L 1 R h Y m x l M i 9 B d X R v U m V t b 3 Z l Z E N v b H V t b n M x L n t S Z W Y s N n 0 m c X V v d D s s J n F 1 b 3 Q 7 U 2 V j d G l v b j E v V G F i b G U y L 0 F 1 d G 9 S Z W 1 v d m V k Q 2 9 s d W 1 u c z E u e 0 Z l b W F s Z S B z c G V j d G F 0 b 3 J z L D d 9 J n F 1 b 3 Q 7 L C Z x d W 9 0 O 1 N l Y 3 R p b 2 4 x L 1 R h Y m x l M i 9 B d X R v U m V t b 3 Z l Z E N v b H V t b n M x L n t N Y W x l I H N w Z W N 0 Y X R v c n M s O H 0 m c X V v d D s s J n F 1 b 3 Q 7 U 2 V j d G l v b j E v V G F i b G U y L 0 F 1 d G 9 S Z W 1 v d m V k Q 2 9 s d W 1 u c z E u e 0 5 v d G V z L D l 9 J n F 1 b 3 Q 7 X S w m c X V v d D t S Z W x h d G l v b n N o a X B J b m Z v J n F 1 b 3 Q 7 O l t d f S I g L z 4 8 L 1 N 0 Y W J s Z U V u d H J p Z X M + P C 9 J d G V t P j x J d G V t P j x J d G V t T G 9 j Y X R p b 2 4 + P E l 0 Z W 1 U e X B l P k Z v c m 1 1 b G E 8 L 0 l 0 Z W 1 U e X B l P j x J d G V t U G F 0 a D 5 T Z W N 0 a W 9 u M S 9 U Y W J s Z T I v U 2 9 1 c m N l P C 9 J d G V t U G F 0 a D 4 8 L 0 l 0 Z W 1 M b 2 N h d G l v b j 4 8 U 3 R h Y m x l R W 5 0 c m l l c y A v P j w v S X R l b T 4 8 S X R l b T 4 8 S X R l b U x v Y 2 F 0 a W 9 u P j x J d G V t V H l w Z T 5 G b 3 J t d W x h P C 9 J d G V t V H l w Z T 4 8 S X R l b V B h d G g + U 2 V j d G l v b j E v V G F i b G U y L 0 N o Y W 5 n Z W Q l M j B U e X B l P C 9 J d G V t U G F 0 a D 4 8 L 0 l 0 Z W 1 M b 2 N h d G l v b j 4 8 U 3 R h Y m x l R W 5 0 c m l l c y A v P j w v S X R l b T 4 8 S X R l b T 4 8 S X R l b U x v Y 2 F 0 a W 9 u P j x J d G V t V H l w Z T 5 G b 3 J t d W x h P C 9 J d G V t V H l w Z T 4 8 S X R l b V B h d G g + U 2 V j d G l v b j E v T W V y Z 2 U x P C 9 J d G V t U G F 0 a D 4 8 L 0 l 0 Z W 1 M b 2 N h d G l v b j 4 8 U 3 R h Y m x l R W 5 0 c m l l c z 4 8 R W 5 0 c n k g V H l w Z T 0 i S X N Q c m l 2 Y X R l I i B W Y W x 1 Z T 0 i b D A i I C 8 + P E V u d H J 5 I F R 5 c G U 9 I l F 1 Z X J 5 S U Q i I F Z h b H V l P S J z M D U x M 2 I x Z T I t M m Q 5 O C 0 0 N m E y L W F h N m E t N m Z i M D h h M 2 Z i Z j Z k I i A v P j x F b n R y e S B U e X B l P S J G a W x s R W 5 h Y m x l Z C I g V m F s d W U 9 I m w x I i A v P j x F b n R y e S B U e X B l P S J G a W x s T 2 J q Z W N 0 V H l w Z S I g V m F s d W U 9 I n N U Y W J s Z S I g L z 4 8 R W 5 0 c n k g V H l w Z T 0 i R m l s b F R v R G F 0 Y U 1 v Z G V s R W 5 h Y m x l Z C I g V m F s d W U 9 I m w w I i A v P j x F b n R y e S B U e X B l P S J C d W Z m Z X J O Z X h 0 U m V m c m V z a C I g V m F s d W U 9 I m w w I i A v P j x F b n R y e S B U e X B l P S J S Z X N 1 b H R U e X B l I i B W Y W x 1 Z T 0 i c 1 R h Y m x l I i A v P j x F b n R y e S B U e X B l P S J O Y W 1 l V X B k Y X R l Z E F m d G V y R m l s b C I g V m F s d W U 9 I m w w I i A v P j x F b n R y e S B U e X B l P S J O Y X Z p Z 2 F 0 a W 9 u U 3 R l c E 5 h b W U i I F Z h b H V l P S J z T m F 2 a W d h d G l v b i I g L z 4 8 R W 5 0 c n k g V H l w Z T 0 i R m l s b F R h c m d l d C I g V m F s d W U 9 I n N N Z X J n Z T E 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N C 0 w N i 0 y N l Q w O T o 0 M j o z N y 4 2 M j Q x N T I 2 W i I g L z 4 8 R W 5 0 c n k g V H l w Z T 0 i R m l s b E N v b H V t b l R 5 c G V z I i B W Y W x 1 Z T 0 i c 0 J n W U d B d 2 N H Q X d N R E J n W U h B d 1 k 9 I i A v P j x F b n R y e S B U e X B l P S J G a W x s Q 2 9 s d W 1 u T m F t Z X M i I F Z h b H V l P S J z W y Z x d W 9 0 O 0 N p d H k m c X V v d D s s J n F 1 b 3 Q 7 U 2 l u Z 2 V y J n F 1 b 3 Q 7 L C Z x d W 9 0 O 1 N w b 2 5 z b 3 I m c X V v d D s s J n F 1 b 3 Q 7 U 2 F s Z X M m c X V v d D s s J n F 1 b 3 Q 7 R G F 0 Z S Z x d W 9 0 O y w m c X V v d D t D b 3 V u d H J 5 J n F 1 b 3 Q 7 L C Z x d W 9 0 O 1 J l Z i Z x d W 9 0 O y w m c X V v d D t G Z W 1 h b G U g c 3 B l Y 3 R h d G 9 y c y Z x d W 9 0 O y w m c X V v d D t N Y W x l I H N w Z W N 0 Y X R v c n M m c X V v d D s s J n F 1 b 3 Q 7 T m 9 0 Z X M m c X V v d D s s J n F 1 b 3 Q 7 V G F i b G U z L l N p b m d l c i Z x d W 9 0 O y w m c X V v d D t U Y W J s Z T M u R G F 0 Z S Z x d W 9 0 O y w m c X V v d D t U Y W J s Z T M u R m V t Y W x l I H N w Z W N 0 Y X R v c n M m c X V v d D s s J n F 1 b 3 Q 7 V G F i b G U z L k 5 v d G V z J n F 1 b 3 Q 7 X S I g L z 4 8 R W 5 0 c n k g V H l w Z T 0 i R m l s b F N 0 Y X R 1 c y I g V m F s d W U 9 I n N D b 2 1 w b G V 0 Z S I g L z 4 8 R W 5 0 c n k g V H l w Z T 0 i U m V s Y X R p b 2 5 z a G l w S W 5 m b 0 N v b n R h a W 5 l c i I g V m F s d W U 9 I n N 7 J n F 1 b 3 Q 7 Y 2 9 s d W 1 u Q 2 9 1 b n Q m c X V v d D s 6 M T Q s J n F 1 b 3 Q 7 a 2 V 5 Q 2 9 s d W 1 u T m F t Z X M m c X V v d D s 6 W 1 0 s J n F 1 b 3 Q 7 c X V l c n l S Z W x h d G l v b n N o a X B z J n F 1 b 3 Q 7 O l t d L C Z x d W 9 0 O 2 N v b H V t b k l k Z W 5 0 a X R p Z X M m c X V v d D s 6 W y Z x d W 9 0 O 1 N l Y 3 R p b 2 4 x L 0 1 l c m d l M S 9 B d X R v U m V t b 3 Z l Z E N v b H V t b n M x L n t D a X R 5 L D B 9 J n F 1 b 3 Q 7 L C Z x d W 9 0 O 1 N l Y 3 R p b 2 4 x L 0 1 l c m d l M S 9 B d X R v U m V t b 3 Z l Z E N v b H V t b n M x L n t T a W 5 n Z X I s M X 0 m c X V v d D s s J n F 1 b 3 Q 7 U 2 V j d G l v b j E v T W V y Z 2 U x L 0 F 1 d G 9 S Z W 1 v d m V k Q 2 9 s d W 1 u c z E u e 1 N w b 2 5 z b 3 I s M n 0 m c X V v d D s s J n F 1 b 3 Q 7 U 2 V j d G l v b j E v T W V y Z 2 U x L 0 F 1 d G 9 S Z W 1 v d m V k Q 2 9 s d W 1 u c z E u e 1 N h b G V z L D N 9 J n F 1 b 3 Q 7 L C Z x d W 9 0 O 1 N l Y 3 R p b 2 4 x L 0 1 l c m d l M S 9 B d X R v U m V t b 3 Z l Z E N v b H V t b n M x L n t E Y X R l L D R 9 J n F 1 b 3 Q 7 L C Z x d W 9 0 O 1 N l Y 3 R p b 2 4 x L 0 1 l c m d l M S 9 B d X R v U m V t b 3 Z l Z E N v b H V t b n M x L n t D b 3 V u d H J 5 L D V 9 J n F 1 b 3 Q 7 L C Z x d W 9 0 O 1 N l Y 3 R p b 2 4 x L 0 1 l c m d l M S 9 B d X R v U m V t b 3 Z l Z E N v b H V t b n M x L n t S Z W Y s N n 0 m c X V v d D s s J n F 1 b 3 Q 7 U 2 V j d G l v b j E v T W V y Z 2 U x L 0 F 1 d G 9 S Z W 1 v d m V k Q 2 9 s d W 1 u c z E u e 0 Z l b W F s Z S B z c G V j d G F 0 b 3 J z L D d 9 J n F 1 b 3 Q 7 L C Z x d W 9 0 O 1 N l Y 3 R p b 2 4 x L 0 1 l c m d l M S 9 B d X R v U m V t b 3 Z l Z E N v b H V t b n M x L n t N Y W x l I H N w Z W N 0 Y X R v c n M s O H 0 m c X V v d D s s J n F 1 b 3 Q 7 U 2 V j d G l v b j E v T W V y Z 2 U x L 0 F 1 d G 9 S Z W 1 v d m V k Q 2 9 s d W 1 u c z E u e 0 5 v d G V z L D l 9 J n F 1 b 3 Q 7 L C Z x d W 9 0 O 1 N l Y 3 R p b 2 4 x L 0 1 l c m d l M S 9 B d X R v U m V t b 3 Z l Z E N v b H V t b n M x L n t U Y W J s Z T M u U 2 l u Z 2 V y L D E w f S Z x d W 9 0 O y w m c X V v d D t T Z W N 0 a W 9 u M S 9 N Z X J n Z T E v Q X V 0 b 1 J l b W 9 2 Z W R D b 2 x 1 b W 5 z M S 5 7 V G F i b G U z L k R h d G U s M T F 9 J n F 1 b 3 Q 7 L C Z x d W 9 0 O 1 N l Y 3 R p b 2 4 x L 0 1 l c m d l M S 9 B d X R v U m V t b 3 Z l Z E N v b H V t b n M x L n t U Y W J s Z T M u R m V t Y W x l I H N w Z W N 0 Y X R v c n M s M T J 9 J n F 1 b 3 Q 7 L C Z x d W 9 0 O 1 N l Y 3 R p b 2 4 x L 0 1 l c m d l M S 9 B d X R v U m V t b 3 Z l Z E N v b H V t b n M x L n t U Y W J s Z T M u T m 9 0 Z X M s M T N 9 J n F 1 b 3 Q 7 X S w m c X V v d D t D b 2 x 1 b W 5 D b 3 V u d C Z x d W 9 0 O z o x N C w m c X V v d D t L Z X l D b 2 x 1 b W 5 O Y W 1 l c y Z x d W 9 0 O z p b X S w m c X V v d D t D b 2 x 1 b W 5 J Z G V u d G l 0 a W V z J n F 1 b 3 Q 7 O l s m c X V v d D t T Z W N 0 a W 9 u M S 9 N Z X J n Z T E v Q X V 0 b 1 J l b W 9 2 Z W R D b 2 x 1 b W 5 z M S 5 7 Q 2 l 0 e S w w f S Z x d W 9 0 O y w m c X V v d D t T Z W N 0 a W 9 u M S 9 N Z X J n Z T E v Q X V 0 b 1 J l b W 9 2 Z W R D b 2 x 1 b W 5 z M S 5 7 U 2 l u Z 2 V y L D F 9 J n F 1 b 3 Q 7 L C Z x d W 9 0 O 1 N l Y 3 R p b 2 4 x L 0 1 l c m d l M S 9 B d X R v U m V t b 3 Z l Z E N v b H V t b n M x L n t T c G 9 u c 2 9 y L D J 9 J n F 1 b 3 Q 7 L C Z x d W 9 0 O 1 N l Y 3 R p b 2 4 x L 0 1 l c m d l M S 9 B d X R v U m V t b 3 Z l Z E N v b H V t b n M x L n t T Y W x l c y w z f S Z x d W 9 0 O y w m c X V v d D t T Z W N 0 a W 9 u M S 9 N Z X J n Z T E v Q X V 0 b 1 J l b W 9 2 Z W R D b 2 x 1 b W 5 z M S 5 7 R G F 0 Z S w 0 f S Z x d W 9 0 O y w m c X V v d D t T Z W N 0 a W 9 u M S 9 N Z X J n Z T E v Q X V 0 b 1 J l b W 9 2 Z W R D b 2 x 1 b W 5 z M S 5 7 Q 2 9 1 b n R y e S w 1 f S Z x d W 9 0 O y w m c X V v d D t T Z W N 0 a W 9 u M S 9 N Z X J n Z T E v Q X V 0 b 1 J l b W 9 2 Z W R D b 2 x 1 b W 5 z M S 5 7 U m V m L D Z 9 J n F 1 b 3 Q 7 L C Z x d W 9 0 O 1 N l Y 3 R p b 2 4 x L 0 1 l c m d l M S 9 B d X R v U m V t b 3 Z l Z E N v b H V t b n M x L n t G Z W 1 h b G U g c 3 B l Y 3 R h d G 9 y c y w 3 f S Z x d W 9 0 O y w m c X V v d D t T Z W N 0 a W 9 u M S 9 N Z X J n Z T E v Q X V 0 b 1 J l b W 9 2 Z W R D b 2 x 1 b W 5 z M S 5 7 T W F s Z S B z c G V j d G F 0 b 3 J z L D h 9 J n F 1 b 3 Q 7 L C Z x d W 9 0 O 1 N l Y 3 R p b 2 4 x L 0 1 l c m d l M S 9 B d X R v U m V t b 3 Z l Z E N v b H V t b n M x L n t O b 3 R l c y w 5 f S Z x d W 9 0 O y w m c X V v d D t T Z W N 0 a W 9 u M S 9 N Z X J n Z T E v Q X V 0 b 1 J l b W 9 2 Z W R D b 2 x 1 b W 5 z M S 5 7 V G F i b G U z L l N p b m d l c i w x M H 0 m c X V v d D s s J n F 1 b 3 Q 7 U 2 V j d G l v b j E v T W V y Z 2 U x L 0 F 1 d G 9 S Z W 1 v d m V k Q 2 9 s d W 1 u c z E u e 1 R h Y m x l M y 5 E Y X R l L D E x f S Z x d W 9 0 O y w m c X V v d D t T Z W N 0 a W 9 u M S 9 N Z X J n Z T E v Q X V 0 b 1 J l b W 9 2 Z W R D b 2 x 1 b W 5 z M S 5 7 V G F i b G U z L k Z l b W F s Z S B z c G V j d G F 0 b 3 J z L D E y f S Z x d W 9 0 O y w m c X V v d D t T Z W N 0 a W 9 u M S 9 N Z X J n Z T E v Q X V 0 b 1 J l b W 9 2 Z W R D b 2 x 1 b W 5 z M S 5 7 V G F i b G U z L k 5 v d G V z L D E z f S Z x d W 9 0 O 1 0 s J n F 1 b 3 Q 7 U m V s Y X R p b 2 5 z a G l w S W 5 m b y Z x d W 9 0 O z p b X X 0 i I C 8 + P C 9 T d G F i b G V F b n R y a W V z P j w v S X R l b T 4 8 S X R l b T 4 8 S X R l b U x v Y 2 F 0 a W 9 u P j x J d G V t V H l w Z T 5 G b 3 J t d W x h P C 9 J d G V t V H l w Z T 4 8 S X R l b V B h d G g + U 2 V j d G l v b j E v T W V y Z 2 U x L 1 N v d X J j Z T w v S X R l b V B h d G g + P C 9 J d G V t T G 9 j Y X R p b 2 4 + P F N 0 Y W J s Z U V u d H J p Z X M g L z 4 8 L 0 l 0 Z W 0 + P E l 0 Z W 0 + P E l 0 Z W 1 M b 2 N h d G l v b j 4 8 S X R l b V R 5 c G U + R m 9 y b X V s Y T w v S X R l b V R 5 c G U + P E l 0 Z W 1 Q Y X R o P l N l Y 3 R p b 2 4 x L 0 1 l c m d l M S 9 F e H B h b m R l Z C U y M F R h Y m x l M z w v S X R l b V B h d G g + P C 9 J d G V t T G 9 j Y X R p b 2 4 + P F N 0 Y W J s Z U V u d H J p Z X M g L z 4 8 L 0 l 0 Z W 0 + P E l 0 Z W 0 + P E l 0 Z W 1 M b 2 N h d G l v b j 4 8 S X R l b V R 5 c G U + R m 9 y b X V s Y T w v S X R l b V R 5 c G U + P E l 0 Z W 1 Q Y X R o P l N l Y 3 R p b 2 4 x L 0 1 l c m d l M S 9 L Z X B 0 J T I w R m l y c 3 Q l M j B S b 3 d z P C 9 J d G V t U G F 0 a D 4 8 L 0 l 0 Z W 1 M b 2 N h d G l v b j 4 8 U 3 R h Y m x l R W 5 0 c m l l c y A v P j w v S X R l b T 4 8 S X R l b T 4 8 S X R l b U x v Y 2 F 0 a W 9 u P j x J d G V t V H l w Z T 5 G b 3 J t d W x h P C 9 J d G V t V H l w Z T 4 8 S X R l b V B h d G g + U 2 V j d G l v b j E v T W V y Z 2 U x L 1 N v c n R l Z C U y M F J v d 3 M 8 L 0 l 0 Z W 1 Q Y X R o P j w v S X R l b U x v Y 2 F 0 a W 9 u P j x T d G F i b G V F b n R y a W V z I C 8 + P C 9 J d G V t P j x J d G V t P j x J d G V t T G 9 j Y X R p b 2 4 + P E l 0 Z W 1 U e X B l P k Z v c m 1 1 b G E 8 L 0 l 0 Z W 1 U e X B l P j x J d G V t U G F 0 a D 5 T Z W N 0 a W 9 u M S 9 U Y W J s Z T E w 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F 1 Z X J 5 S U Q i I F Z h b H V l P S J z Z T F h M 2 R i N j E t M m Y z O S 0 0 Z T I y L W E y Z D Y t Z T M x O T I x M T V l N j U 2 I i A v P j x F b n R y e S B U e X B l P S J C d W Z m Z X J O Z X h 0 U m V m c m V z a C I g V m F s d W U 9 I m w w I i A v P j x F b n R y e S B U e X B l P S J S Z X N 1 b H R U e X B l I i B W Y W x 1 Z T 0 i c 1 R h Y m x l I i A v P j x F b n R y e S B U e X B l P S J O Y W 1 l V X B k Y X R l Z E F m d G V y R m l s b C I g V m F s d W U 9 I m w w I i A v P j x F b n R y e S B U e X B l P S J O Y X Z p Z 2 F 0 a W 9 u U 3 R l c E 5 h b W U i I F Z h b H V l P S J z T m F 2 a W d h d G l v b i I g L z 4 8 R W 5 0 c n k g V H l w Z T 0 i R m l s b F R h c m d l d C I g V m F s d W U 9 I n N U Y W J s Z T E w X z E i I C 8 + P E V u d H J 5 I F R 5 c G U 9 I k Z p b G x l Z E N v b X B s Z X R l U m V z d W x 0 V G 9 X b 3 J r c 2 h l Z X Q i I F Z h b H V l P S J s M S I g L z 4 8 R W 5 0 c n k g V H l w Z T 0 i Q W R k Z W R U b 0 R h d G F N b 2 R l b C I g V m F s d W U 9 I m w w I i A v P j x F b n R y e S B U e X B l P S J G a W x s Q 2 9 1 b n Q i I F Z h b H V l P S J s M T I 4 I i A v P j x F b n R y e S B U e X B l P S J G a W x s R X J y b 3 J D b 2 R l I i B W Y W x 1 Z T 0 i c 1 V u a 2 5 v d 2 4 i I C 8 + P E V u d H J 5 I F R 5 c G U 9 I k Z p b G x F c n J v c k N v d W 5 0 I i B W Y W x 1 Z T 0 i b D A i I C 8 + P E V u d H J 5 I F R 5 c G U 9 I k Z p b G x M Y X N 0 V X B k Y X R l Z C I g V m F s d W U 9 I m Q y M D I 0 L T A 2 L T I 2 V D E w O j A 0 O j E 1 L j k y N D Q 5 N T d a I i A v P j x F b n R y e S B U e X B l P S J G a W x s Q 2 9 s d W 1 u V H l w Z X M i I F Z h b H V l P S J z Q n d Z R k F 3 V U Z C Z 0 1 G Q m c 9 P S I g L z 4 8 R W 5 0 c n k g V H l w Z T 0 i R m l s b E N v b H V t b k 5 h b W V z I i B W Y W x 1 Z T 0 i c 1 s m c X V v d D t E Y X R l J n F 1 b 3 Q 7 L C Z x d W 9 0 O 0 V t c G x v e W V l J n F 1 b 3 Q 7 L C Z x d W 9 0 O 1 V u a X R z I H N v b G Q m c X V v d D s s J n F 1 b 3 Q 7 U H J p Y 2 U g c G V y I H V u a X Q m c X V v d D s s J n F 1 b 3 Q 7 S W 5 j b 2 1 l J n F 1 b 3 Q 7 L C Z x d W 9 0 O 0 N o Y X J 0 J n F 1 b 3 Q 7 L C Z x d W 9 0 O 0 l 0 Z W 0 g c 2 9 s Z C Z x d W 9 0 O y w m c X V v d D t S Y X c g b W F 0 Z X J p Y W x z J n F 1 b 3 Q 7 L C Z x d W 9 0 O 0 d y b 3 N z I H B y b 2 Z p d C Z x d W 9 0 O y w m c X V v d D t O b 3 R l c y 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U Y W J s Z T E w L 0 F 1 d G 9 S Z W 1 v d m V k Q 2 9 s d W 1 u c z E u e 0 R h d G U s M H 0 m c X V v d D s s J n F 1 b 3 Q 7 U 2 V j d G l v b j E v V G F i b G U x M C 9 B d X R v U m V t b 3 Z l Z E N v b H V t b n M x L n t F b X B s b 3 l l Z S w x f S Z x d W 9 0 O y w m c X V v d D t T Z W N 0 a W 9 u M S 9 U Y W J s Z T E w L 0 F 1 d G 9 S Z W 1 v d m V k Q 2 9 s d W 1 u c z E u e 1 V u a X R z I H N v b G Q s M n 0 m c X V v d D s s J n F 1 b 3 Q 7 U 2 V j d G l v b j E v V G F i b G U x M C 9 B d X R v U m V t b 3 Z l Z E N v b H V t b n M x L n t Q c m l j Z S B w Z X I g d W 5 p d C w z f S Z x d W 9 0 O y w m c X V v d D t T Z W N 0 a W 9 u M S 9 U Y W J s Z T E w L 0 F 1 d G 9 S Z W 1 v d m V k Q 2 9 s d W 1 u c z E u e 0 l u Y 2 9 t Z S w 0 f S Z x d W 9 0 O y w m c X V v d D t T Z W N 0 a W 9 u M S 9 U Y W J s Z T E w L 0 F 1 d G 9 S Z W 1 v d m V k Q 2 9 s d W 1 u c z E u e 0 N o Y X J 0 L D V 9 J n F 1 b 3 Q 7 L C Z x d W 9 0 O 1 N l Y 3 R p b 2 4 x L 1 R h Y m x l M T A v Q X V 0 b 1 J l b W 9 2 Z W R D b 2 x 1 b W 5 z M S 5 7 S X R l b S B z b 2 x k L D Z 9 J n F 1 b 3 Q 7 L C Z x d W 9 0 O 1 N l Y 3 R p b 2 4 x L 1 R h Y m x l M T A v Q X V 0 b 1 J l b W 9 2 Z W R D b 2 x 1 b W 5 z M S 5 7 U m F 3 I G 1 h d G V y a W F s c y w 3 f S Z x d W 9 0 O y w m c X V v d D t T Z W N 0 a W 9 u M S 9 U Y W J s Z T E w L 0 F 1 d G 9 S Z W 1 v d m V k Q 2 9 s d W 1 u c z E u e 0 d y b 3 N z I H B y b 2 Z p d C w 4 f S Z x d W 9 0 O y w m c X V v d D t T Z W N 0 a W 9 u M S 9 U Y W J s Z T E w L 0 F 1 d G 9 S Z W 1 v d m V k Q 2 9 s d W 1 u c z E u e 0 5 v d G V z L D l 9 J n F 1 b 3 Q 7 X S w m c X V v d D t D b 2 x 1 b W 5 D b 3 V u d C Z x d W 9 0 O z o x M C w m c X V v d D t L Z X l D b 2 x 1 b W 5 O Y W 1 l c y Z x d W 9 0 O z p b X S w m c X V v d D t D b 2 x 1 b W 5 J Z G V u d G l 0 a W V z J n F 1 b 3 Q 7 O l s m c X V v d D t T Z W N 0 a W 9 u M S 9 U Y W J s Z T E w L 0 F 1 d G 9 S Z W 1 v d m V k Q 2 9 s d W 1 u c z E u e 0 R h d G U s M H 0 m c X V v d D s s J n F 1 b 3 Q 7 U 2 V j d G l v b j E v V G F i b G U x M C 9 B d X R v U m V t b 3 Z l Z E N v b H V t b n M x L n t F b X B s b 3 l l Z S w x f S Z x d W 9 0 O y w m c X V v d D t T Z W N 0 a W 9 u M S 9 U Y W J s Z T E w L 0 F 1 d G 9 S Z W 1 v d m V k Q 2 9 s d W 1 u c z E u e 1 V u a X R z I H N v b G Q s M n 0 m c X V v d D s s J n F 1 b 3 Q 7 U 2 V j d G l v b j E v V G F i b G U x M C 9 B d X R v U m V t b 3 Z l Z E N v b H V t b n M x L n t Q c m l j Z S B w Z X I g d W 5 p d C w z f S Z x d W 9 0 O y w m c X V v d D t T Z W N 0 a W 9 u M S 9 U Y W J s Z T E w L 0 F 1 d G 9 S Z W 1 v d m V k Q 2 9 s d W 1 u c z E u e 0 l u Y 2 9 t Z S w 0 f S Z x d W 9 0 O y w m c X V v d D t T Z W N 0 a W 9 u M S 9 U Y W J s Z T E w L 0 F 1 d G 9 S Z W 1 v d m V k Q 2 9 s d W 1 u c z E u e 0 N o Y X J 0 L D V 9 J n F 1 b 3 Q 7 L C Z x d W 9 0 O 1 N l Y 3 R p b 2 4 x L 1 R h Y m x l M T A v Q X V 0 b 1 J l b W 9 2 Z W R D b 2 x 1 b W 5 z M S 5 7 S X R l b S B z b 2 x k L D Z 9 J n F 1 b 3 Q 7 L C Z x d W 9 0 O 1 N l Y 3 R p b 2 4 x L 1 R h Y m x l M T A v Q X V 0 b 1 J l b W 9 2 Z W R D b 2 x 1 b W 5 z M S 5 7 U m F 3 I G 1 h d G V y a W F s c y w 3 f S Z x d W 9 0 O y w m c X V v d D t T Z W N 0 a W 9 u M S 9 U Y W J s Z T E w L 0 F 1 d G 9 S Z W 1 v d m V k Q 2 9 s d W 1 u c z E u e 0 d y b 3 N z I H B y b 2 Z p d C w 4 f S Z x d W 9 0 O y w m c X V v d D t T Z W N 0 a W 9 u M S 9 U Y W J s Z T E w L 0 F 1 d G 9 S Z W 1 v d m V k Q 2 9 s d W 1 u c z E u e 0 5 v d G V z L D l 9 J n F 1 b 3 Q 7 X S w m c X V v d D t S Z W x h d G l v b n N o a X B J b m Z v J n F 1 b 3 Q 7 O l t d f S I g L z 4 8 L 1 N 0 Y W J s Z U V u d H J p Z X M + P C 9 J d G V t P j x J d G V t P j x J d G V t T G 9 j Y X R p b 2 4 + P E l 0 Z W 1 U e X B l P k Z v c m 1 1 b G E 8 L 0 l 0 Z W 1 U e X B l P j x J d G V t U G F 0 a D 5 T Z W N 0 a W 9 u M S 9 U Y W J s Z T E w L 1 N v d X J j Z T w v S X R l b V B h d G g + P C 9 J d G V t T G 9 j Y X R p b 2 4 + P F N 0 Y W J s Z U V u d H J p Z X M g L z 4 8 L 0 l 0 Z W 0 + P E l 0 Z W 0 + P E l 0 Z W 1 M b 2 N h d G l v b j 4 8 S X R l b V R 5 c G U + R m 9 y b X V s Y T w v S X R l b V R 5 c G U + P E l 0 Z W 1 Q Y X R o P l N l Y 3 R p b 2 4 x L 1 R h Y m x l M T A v Q 2 h h b m d l Z C U y M F R 5 c G U 8 L 0 l 0 Z W 1 Q Y X R o P j w v S X R l b U x v Y 2 F 0 a W 9 u P j x T d G F i b G V F b n R y a W V z I C 8 + P C 9 J d G V t P j w v S X R l b X M + P C 9 M b 2 N h b F B h Y 2 t h Z 2 V N Z X R h Z G F 0 Y U Z p b G U + F g A A A F B L B Q Y A A A A A A A A A A A A A A A A A A A A A A A A m A Q A A A Q A A A N C M n d 8 B F d E R j H o A w E / C l + s B A A A A l a E F 2 m P k M 0 u X D 8 Y 1 D n P / a A A A A A A C A A A A A A A Q Z g A A A A E A A C A A A A A C s m s t 1 W j B e a 8 7 1 v A m r 0 8 L V o I S W c T G h 2 Q B K q U 8 N w W x a w A A A A A O g A A A A A I A A C A A A A C X i Z 1 V / M j u X j o k 6 U U 3 A O F P t 9 5 S x R k E F + q e + O y z W 4 y Y T F A A A A C j + z y j 8 J + k a + 8 T T q + D 3 O Z / o O s k v o T 8 5 C n n E u n / c Z 8 5 1 A G P 9 L X 3 e V g 5 Q X M N c 4 9 Z p I y t o q v B j 5 l d I / W 6 r T 2 p o A T b v t Y 8 C 8 w q v E 2 t N m C x 4 K I z f k A A A A D f Q v r T 2 m z P G 1 7 2 9 i K 8 p R Y g b m I k y 9 B j J d J G / R 8 E 6 h 9 M 2 U U C w d L d a D b Y B t h w T b j 3 g j 6 p r T r W T 6 F J L S V y K L 9 e 9 e g L < / D a t a M a s h u p > 
</file>

<file path=customXml/itemProps1.xml><?xml version="1.0" encoding="utf-8"?>
<ds:datastoreItem xmlns:ds="http://schemas.openxmlformats.org/officeDocument/2006/customXml" ds:itemID="{2E16E895-FC62-4B24-9135-DBDBA4782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3A2658A-1ED6-4974-A917-BAB4AA03B42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18A1E07-C657-43F6-8A32-98449CC9E18F}">
  <ds:schemaRefs>
    <ds:schemaRef ds:uri="http://schemas.microsoft.com/sharepoint/v3/contenttype/forms"/>
  </ds:schemaRefs>
</ds:datastoreItem>
</file>

<file path=customXml/itemProps4.xml><?xml version="1.0" encoding="utf-8"?>
<ds:datastoreItem xmlns:ds="http://schemas.openxmlformats.org/officeDocument/2006/customXml" ds:itemID="{F8852FC0-CF13-48B2-8F84-E1BA1EDC111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Pivots</vt:lpstr>
      <vt:lpstr>PQ output demo</vt:lpstr>
      <vt:lpstr>Data</vt:lpstr>
      <vt:lpstr>Box &amp; whisker</vt:lpstr>
      <vt:lpstr>More PQ</vt:lpstr>
      <vt:lpstr>Merge1</vt:lpstr>
      <vt:lpstr>More PQ 2</vt:lpstr>
      <vt:lpstr>Match</vt:lpstr>
      <vt:lpstr>Dashboard</vt:lpstr>
      <vt:lpstr>Analyze data 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David Benaim</cp:lastModifiedBy>
  <cp:lastPrinted>2020-08-21T03:29:55Z</cp:lastPrinted>
  <dcterms:created xsi:type="dcterms:W3CDTF">2014-02-19T14:40:46Z</dcterms:created>
  <dcterms:modified xsi:type="dcterms:W3CDTF">2024-06-26T10:08:10Z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0x01010047C80705EFC59B469BA49403F84FCFB9</vt:lpwstr>
  </property>
</Properties>
</file>